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-20" yWindow="0" windowWidth="33600" windowHeight="20480" tabRatio="500"/>
  </bookViews>
  <sheets>
    <sheet name="QE" sheetId="1" r:id="rId1"/>
    <sheet name="Read Noise" sheetId="3" r:id="rId2"/>
    <sheet name="height" sheetId="4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1" l="1"/>
  <c r="A14" i="1"/>
  <c r="G14" i="3"/>
  <c r="G13" i="3"/>
  <c r="A14" i="3"/>
  <c r="G19" i="3"/>
  <c r="G18" i="3"/>
  <c r="E5" i="4"/>
  <c r="F5" i="4"/>
  <c r="E6" i="4"/>
  <c r="F6" i="4"/>
  <c r="E7" i="4"/>
  <c r="F7" i="4"/>
  <c r="E8" i="4"/>
  <c r="F8" i="4"/>
  <c r="E9" i="4"/>
  <c r="F9" i="4"/>
  <c r="E10" i="4"/>
  <c r="F10" i="4"/>
  <c r="F4" i="4"/>
  <c r="E4" i="4"/>
  <c r="D19" i="3"/>
  <c r="E19" i="3"/>
  <c r="F19" i="3"/>
  <c r="C19" i="3"/>
  <c r="D18" i="3"/>
  <c r="E18" i="3"/>
  <c r="F18" i="3"/>
  <c r="C18" i="3"/>
  <c r="G11" i="3"/>
  <c r="G22" i="3"/>
  <c r="G28" i="3"/>
  <c r="G29" i="3"/>
  <c r="G27" i="3"/>
  <c r="G23" i="3"/>
  <c r="G6" i="3"/>
  <c r="G7" i="3"/>
  <c r="G8" i="3"/>
  <c r="G9" i="3"/>
  <c r="G10" i="3"/>
  <c r="G5" i="3"/>
</calcChain>
</file>

<file path=xl/sharedStrings.xml><?xml version="1.0" encoding="utf-8"?>
<sst xmlns="http://schemas.openxmlformats.org/spreadsheetml/2006/main" count="59" uniqueCount="38">
  <si>
    <t>Delivery Date</t>
  </si>
  <si>
    <t>Serial #</t>
  </si>
  <si>
    <t>10353-02-01</t>
  </si>
  <si>
    <t>Wavelength (nm)</t>
  </si>
  <si>
    <t>12423-04-01</t>
  </si>
  <si>
    <t>12451-02-01</t>
  </si>
  <si>
    <t>12461-15-01</t>
  </si>
  <si>
    <t>Spec</t>
  </si>
  <si>
    <t>12451-09-01</t>
  </si>
  <si>
    <t xml:space="preserve">12451-13-01 </t>
  </si>
  <si>
    <t>Read Noise</t>
  </si>
  <si>
    <t>Quantum Efficiency</t>
  </si>
  <si>
    <t>Channel</t>
  </si>
  <si>
    <t>@ 500 KHz, single sided</t>
  </si>
  <si>
    <t>average</t>
  </si>
  <si>
    <t>stddev</t>
  </si>
  <si>
    <t>Predicted for 1 MHz, differential</t>
  </si>
  <si>
    <t>e-/s</t>
  </si>
  <si>
    <t>exposure time</t>
  </si>
  <si>
    <t>s</t>
  </si>
  <si>
    <t>Sky flux (g', dark)</t>
  </si>
  <si>
    <t>sky noise</t>
  </si>
  <si>
    <t>total noise</t>
  </si>
  <si>
    <t>% degradation by RN</t>
  </si>
  <si>
    <t>10353-20-01</t>
  </si>
  <si>
    <t>10353-17-01</t>
  </si>
  <si>
    <t>min (mm)</t>
  </si>
  <si>
    <t>max (mm)</t>
  </si>
  <si>
    <t>mean</t>
  </si>
  <si>
    <t>peak-valley</t>
  </si>
  <si>
    <t>Delivered</t>
  </si>
  <si>
    <t>E</t>
  </si>
  <si>
    <t>F</t>
  </si>
  <si>
    <t>G</t>
  </si>
  <si>
    <t>H</t>
  </si>
  <si>
    <t>12472-08-01</t>
  </si>
  <si>
    <t>Count=</t>
  </si>
  <si>
    <t>..which one is in India?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</si>
</sst>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.0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4"/>
      <color theme="1"/>
      <name val="Calibri"/>
      <scheme val="minor"/>
    </font>
    <font>
      <sz val="12"/>
      <color rgb="FFFF0000"/>
      <name val="Calibri"/>
      <family val="2"/>
      <scheme val="minor"/>
    </font>
    <font>
      <sz val="12"/>
      <color theme="0" tint="-0.249977111117893"/>
      <name val="Calibri"/>
      <scheme val="minor"/>
    </font>
    <font>
      <sz val="9"/>
      <color theme="1"/>
      <name val="ArialMT"/>
    </font>
    <font>
      <sz val="1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17" fontId="0" fillId="0" borderId="0" xfId="0" applyNumberFormat="1"/>
    <xf numFmtId="0" fontId="2" fillId="0" borderId="0" xfId="0" applyFont="1"/>
    <xf numFmtId="164" fontId="0" fillId="0" borderId="0" xfId="0" applyNumberFormat="1"/>
    <xf numFmtId="9" fontId="2" fillId="0" borderId="0" xfId="0" applyNumberFormat="1" applyFont="1"/>
    <xf numFmtId="0" fontId="5" fillId="0" borderId="0" xfId="0" applyFont="1"/>
    <xf numFmtId="0" fontId="0" fillId="0" borderId="0" xfId="0" quotePrefix="1"/>
    <xf numFmtId="2" fontId="0" fillId="0" borderId="0" xfId="0" applyNumberFormat="1"/>
    <xf numFmtId="165" fontId="0" fillId="0" borderId="0" xfId="0" applyNumberFormat="1"/>
    <xf numFmtId="165" fontId="2" fillId="0" borderId="0" xfId="0" applyNumberFormat="1" applyFont="1"/>
    <xf numFmtId="0" fontId="2" fillId="2" borderId="0" xfId="0" applyFont="1" applyFill="1"/>
    <xf numFmtId="165" fontId="2" fillId="2" borderId="0" xfId="0" applyNumberFormat="1" applyFont="1" applyFill="1"/>
    <xf numFmtId="164" fontId="0" fillId="0" borderId="0" xfId="1" applyNumberFormat="1" applyFont="1"/>
    <xf numFmtId="0" fontId="7" fillId="0" borderId="0" xfId="0" applyFont="1"/>
    <xf numFmtId="0" fontId="6" fillId="0" borderId="0" xfId="0" applyFont="1"/>
    <xf numFmtId="164" fontId="6" fillId="0" borderId="0" xfId="0" applyNumberFormat="1" applyFont="1"/>
    <xf numFmtId="166" fontId="8" fillId="0" borderId="0" xfId="0" applyNumberFormat="1" applyFont="1"/>
    <xf numFmtId="166" fontId="0" fillId="0" borderId="0" xfId="0" applyNumberFormat="1"/>
    <xf numFmtId="17" fontId="9" fillId="0" borderId="0" xfId="0" applyNumberFormat="1" applyFont="1"/>
    <xf numFmtId="0" fontId="9" fillId="0" borderId="0" xfId="0" applyFont="1"/>
    <xf numFmtId="2" fontId="0" fillId="2" borderId="0" xfId="0" applyNumberFormat="1" applyFill="1"/>
    <xf numFmtId="9" fontId="2" fillId="2" borderId="0" xfId="1" applyFont="1" applyFill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4" fontId="0" fillId="0" borderId="0" xfId="0" applyNumberFormat="1"/>
    <xf numFmtId="15" fontId="0" fillId="0" borderId="0" xfId="0" applyNumberFormat="1"/>
    <xf numFmtId="10" fontId="0" fillId="0" borderId="0" xfId="0" applyNumberFormat="1"/>
    <xf numFmtId="0" fontId="0" fillId="0" borderId="0" xfId="0" applyAlignment="1">
      <alignment horizontal="right"/>
    </xf>
  </cellXfs>
  <cellStyles count="2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colors>
    <mruColors>
      <color rgb="FF22FF11"/>
      <color rgb="FFF800E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e2v CCD213-C6 for ZTF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8916201534935"/>
          <c:y val="0.07735368956743"/>
          <c:w val="0.833325525764975"/>
          <c:h val="0.822193905151169"/>
        </c:manualLayout>
      </c:layout>
      <c:scatterChart>
        <c:scatterStyle val="lineMarker"/>
        <c:varyColors val="0"/>
        <c:ser>
          <c:idx val="0"/>
          <c:order val="0"/>
          <c:tx>
            <c:strRef>
              <c:f>QE!$B$4</c:f>
              <c:strCache>
                <c:ptCount val="1"/>
                <c:pt idx="0">
                  <c:v>Spec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dash"/>
            <c:size val="12"/>
            <c:spPr>
              <a:noFill/>
              <a:ln w="63500">
                <a:solidFill>
                  <a:schemeClr val="tx1"/>
                </a:solidFill>
              </a:ln>
              <a:effectLst/>
            </c:spPr>
          </c:marker>
          <c:xVal>
            <c:numRef>
              <c:f>QE!$C$3:$H$3</c:f>
              <c:numCache>
                <c:formatCode>General</c:formatCode>
                <c:ptCount val="6"/>
                <c:pt idx="0">
                  <c:v>400.0</c:v>
                </c:pt>
                <c:pt idx="1">
                  <c:v>450.0</c:v>
                </c:pt>
                <c:pt idx="2">
                  <c:v>500.0</c:v>
                </c:pt>
                <c:pt idx="3">
                  <c:v>650.0</c:v>
                </c:pt>
                <c:pt idx="4">
                  <c:v>700.0</c:v>
                </c:pt>
                <c:pt idx="5">
                  <c:v>900.0</c:v>
                </c:pt>
              </c:numCache>
            </c:numRef>
          </c:xVal>
          <c:yVal>
            <c:numRef>
              <c:f>QE!$C$4:$H$4</c:f>
              <c:numCache>
                <c:formatCode>0%</c:formatCode>
                <c:ptCount val="6"/>
                <c:pt idx="0">
                  <c:v>0.7</c:v>
                </c:pt>
                <c:pt idx="1">
                  <c:v>0.75</c:v>
                </c:pt>
                <c:pt idx="3">
                  <c:v>0.75</c:v>
                </c:pt>
                <c:pt idx="4">
                  <c:v>0.7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QE!$B$5</c:f>
              <c:strCache>
                <c:ptCount val="1"/>
                <c:pt idx="0">
                  <c:v>10353-02-01</c:v>
                </c:pt>
              </c:strCache>
            </c:strRef>
          </c:tx>
          <c:spPr>
            <a:ln w="25400">
              <a:noFill/>
            </a:ln>
          </c:spPr>
          <c:marker>
            <c:symbol val="square"/>
            <c:size val="5"/>
            <c:spPr>
              <a:ln>
                <a:solidFill>
                  <a:srgbClr val="FF0000"/>
                </a:solidFill>
              </a:ln>
            </c:spPr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</c:dPt>
          <c:xVal>
            <c:numRef>
              <c:f>QE!$C$3:$H$3</c:f>
              <c:numCache>
                <c:formatCode>General</c:formatCode>
                <c:ptCount val="6"/>
                <c:pt idx="0">
                  <c:v>400.0</c:v>
                </c:pt>
                <c:pt idx="1">
                  <c:v>450.0</c:v>
                </c:pt>
                <c:pt idx="2">
                  <c:v>500.0</c:v>
                </c:pt>
                <c:pt idx="3">
                  <c:v>650.0</c:v>
                </c:pt>
                <c:pt idx="4">
                  <c:v>700.0</c:v>
                </c:pt>
                <c:pt idx="5">
                  <c:v>900.0</c:v>
                </c:pt>
              </c:numCache>
            </c:numRef>
          </c:xVal>
          <c:yVal>
            <c:numRef>
              <c:f>QE!$C$5:$H$5</c:f>
              <c:numCache>
                <c:formatCode>0.0%</c:formatCode>
                <c:ptCount val="6"/>
                <c:pt idx="0">
                  <c:v>0.884</c:v>
                </c:pt>
                <c:pt idx="2">
                  <c:v>0.975</c:v>
                </c:pt>
                <c:pt idx="3">
                  <c:v>0.82</c:v>
                </c:pt>
                <c:pt idx="4">
                  <c:v>0.792</c:v>
                </c:pt>
                <c:pt idx="5">
                  <c:v>0.297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QE!$B$6</c:f>
              <c:strCache>
                <c:ptCount val="1"/>
                <c:pt idx="0">
                  <c:v>12423-04-01</c:v>
                </c:pt>
              </c:strCache>
            </c:strRef>
          </c:tx>
          <c:spPr>
            <a:ln w="25400">
              <a:noFill/>
            </a:ln>
          </c:spPr>
          <c:marker>
            <c:symbol val="square"/>
            <c:size val="5"/>
            <c:spPr>
              <a:solidFill>
                <a:srgbClr val="22FF1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QE!$C$3:$H$3</c:f>
              <c:numCache>
                <c:formatCode>General</c:formatCode>
                <c:ptCount val="6"/>
                <c:pt idx="0">
                  <c:v>400.0</c:v>
                </c:pt>
                <c:pt idx="1">
                  <c:v>450.0</c:v>
                </c:pt>
                <c:pt idx="2">
                  <c:v>500.0</c:v>
                </c:pt>
                <c:pt idx="3">
                  <c:v>650.0</c:v>
                </c:pt>
                <c:pt idx="4">
                  <c:v>700.0</c:v>
                </c:pt>
                <c:pt idx="5">
                  <c:v>900.0</c:v>
                </c:pt>
              </c:numCache>
            </c:numRef>
          </c:xVal>
          <c:yVal>
            <c:numRef>
              <c:f>QE!$C$6:$H$6</c:f>
              <c:numCache>
                <c:formatCode>0.0%</c:formatCode>
                <c:ptCount val="6"/>
                <c:pt idx="0">
                  <c:v>0.825</c:v>
                </c:pt>
                <c:pt idx="2">
                  <c:v>0.97</c:v>
                </c:pt>
                <c:pt idx="3">
                  <c:v>0.838</c:v>
                </c:pt>
                <c:pt idx="4">
                  <c:v>0.809</c:v>
                </c:pt>
                <c:pt idx="5">
                  <c:v>0.295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QE!$B$7</c:f>
              <c:strCache>
                <c:ptCount val="1"/>
                <c:pt idx="0">
                  <c:v>12451-02-01</c:v>
                </c:pt>
              </c:strCache>
            </c:strRef>
          </c:tx>
          <c:spPr>
            <a:ln w="25400"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</c:spPr>
          </c:marker>
          <c:xVal>
            <c:numRef>
              <c:f>QE!$C$3:$H$3</c:f>
              <c:numCache>
                <c:formatCode>General</c:formatCode>
                <c:ptCount val="6"/>
                <c:pt idx="0">
                  <c:v>400.0</c:v>
                </c:pt>
                <c:pt idx="1">
                  <c:v>450.0</c:v>
                </c:pt>
                <c:pt idx="2">
                  <c:v>500.0</c:v>
                </c:pt>
                <c:pt idx="3">
                  <c:v>650.0</c:v>
                </c:pt>
                <c:pt idx="4">
                  <c:v>700.0</c:v>
                </c:pt>
                <c:pt idx="5">
                  <c:v>900.0</c:v>
                </c:pt>
              </c:numCache>
            </c:numRef>
          </c:xVal>
          <c:yVal>
            <c:numRef>
              <c:f>QE!$C$7:$H$7</c:f>
              <c:numCache>
                <c:formatCode>0.0%</c:formatCode>
                <c:ptCount val="6"/>
                <c:pt idx="0">
                  <c:v>0.808</c:v>
                </c:pt>
                <c:pt idx="2">
                  <c:v>0.98</c:v>
                </c:pt>
                <c:pt idx="3">
                  <c:v>0.841</c:v>
                </c:pt>
                <c:pt idx="4">
                  <c:v>0.812</c:v>
                </c:pt>
                <c:pt idx="5">
                  <c:v>0.292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QE!$B$8</c:f>
              <c:strCache>
                <c:ptCount val="1"/>
                <c:pt idx="0">
                  <c:v>12461-15-01</c:v>
                </c:pt>
              </c:strCache>
            </c:strRef>
          </c:tx>
          <c:spPr>
            <a:ln w="47625">
              <a:noFill/>
            </a:ln>
          </c:spPr>
          <c:marker>
            <c:symbol val="square"/>
            <c:size val="6"/>
            <c:spPr>
              <a:solidFill>
                <a:srgbClr val="0000FF"/>
              </a:solidFill>
            </c:spPr>
          </c:marker>
          <c:xVal>
            <c:numRef>
              <c:f>QE!$C$3:$H$3</c:f>
              <c:numCache>
                <c:formatCode>General</c:formatCode>
                <c:ptCount val="6"/>
                <c:pt idx="0">
                  <c:v>400.0</c:v>
                </c:pt>
                <c:pt idx="1">
                  <c:v>450.0</c:v>
                </c:pt>
                <c:pt idx="2">
                  <c:v>500.0</c:v>
                </c:pt>
                <c:pt idx="3">
                  <c:v>650.0</c:v>
                </c:pt>
                <c:pt idx="4">
                  <c:v>700.0</c:v>
                </c:pt>
                <c:pt idx="5">
                  <c:v>900.0</c:v>
                </c:pt>
              </c:numCache>
            </c:numRef>
          </c:xVal>
          <c:yVal>
            <c:numRef>
              <c:f>QE!$C$8:$H$8</c:f>
              <c:numCache>
                <c:formatCode>0.0%</c:formatCode>
                <c:ptCount val="6"/>
                <c:pt idx="0">
                  <c:v>0.83</c:v>
                </c:pt>
                <c:pt idx="2">
                  <c:v>0.969</c:v>
                </c:pt>
                <c:pt idx="3">
                  <c:v>0.826</c:v>
                </c:pt>
                <c:pt idx="4">
                  <c:v>0.798</c:v>
                </c:pt>
                <c:pt idx="5">
                  <c:v>0.289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QE!$B$9</c:f>
              <c:strCache>
                <c:ptCount val="1"/>
                <c:pt idx="0">
                  <c:v>12451-09-01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QE!$C$3:$H$3</c:f>
              <c:numCache>
                <c:formatCode>General</c:formatCode>
                <c:ptCount val="6"/>
                <c:pt idx="0">
                  <c:v>400.0</c:v>
                </c:pt>
                <c:pt idx="1">
                  <c:v>450.0</c:v>
                </c:pt>
                <c:pt idx="2">
                  <c:v>500.0</c:v>
                </c:pt>
                <c:pt idx="3">
                  <c:v>650.0</c:v>
                </c:pt>
                <c:pt idx="4">
                  <c:v>700.0</c:v>
                </c:pt>
                <c:pt idx="5">
                  <c:v>900.0</c:v>
                </c:pt>
              </c:numCache>
            </c:numRef>
          </c:xVal>
          <c:yVal>
            <c:numRef>
              <c:f>QE!$C$9:$H$9</c:f>
              <c:numCache>
                <c:formatCode>0.0%</c:formatCode>
                <c:ptCount val="6"/>
                <c:pt idx="0">
                  <c:v>0.778</c:v>
                </c:pt>
                <c:pt idx="2">
                  <c:v>0.964</c:v>
                </c:pt>
                <c:pt idx="3">
                  <c:v>0.836</c:v>
                </c:pt>
                <c:pt idx="4">
                  <c:v>0.803</c:v>
                </c:pt>
                <c:pt idx="5">
                  <c:v>0.285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QE!$B$10</c:f>
              <c:strCache>
                <c:ptCount val="1"/>
                <c:pt idx="0">
                  <c:v>12451-13-01 </c:v>
                </c:pt>
              </c:strCache>
            </c:strRef>
          </c:tx>
          <c:spPr>
            <a:ln w="47625">
              <a:noFill/>
            </a:ln>
          </c:spPr>
          <c:marker>
            <c:symbol val="triangle"/>
            <c:size val="9"/>
            <c:spPr>
              <a:ln>
                <a:solidFill>
                  <a:schemeClr val="tx1"/>
                </a:solidFill>
              </a:ln>
            </c:spPr>
          </c:marker>
          <c:xVal>
            <c:numRef>
              <c:f>QE!$C$3:$H$3</c:f>
              <c:numCache>
                <c:formatCode>General</c:formatCode>
                <c:ptCount val="6"/>
                <c:pt idx="0">
                  <c:v>400.0</c:v>
                </c:pt>
                <c:pt idx="1">
                  <c:v>450.0</c:v>
                </c:pt>
                <c:pt idx="2">
                  <c:v>500.0</c:v>
                </c:pt>
                <c:pt idx="3">
                  <c:v>650.0</c:v>
                </c:pt>
                <c:pt idx="4">
                  <c:v>700.0</c:v>
                </c:pt>
                <c:pt idx="5">
                  <c:v>900.0</c:v>
                </c:pt>
              </c:numCache>
            </c:numRef>
          </c:xVal>
          <c:yVal>
            <c:numRef>
              <c:f>QE!$C$10:$H$10</c:f>
              <c:numCache>
                <c:formatCode>0.0%</c:formatCode>
                <c:ptCount val="6"/>
                <c:pt idx="0">
                  <c:v>0.812</c:v>
                </c:pt>
                <c:pt idx="2">
                  <c:v>0.982</c:v>
                </c:pt>
                <c:pt idx="3">
                  <c:v>0.867</c:v>
                </c:pt>
                <c:pt idx="4">
                  <c:v>0.83</c:v>
                </c:pt>
                <c:pt idx="5">
                  <c:v>0.297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QE!$B$11</c:f>
              <c:strCache>
                <c:ptCount val="1"/>
                <c:pt idx="0">
                  <c:v>10353-20-01</c:v>
                </c:pt>
              </c:strCache>
            </c:strRef>
          </c:tx>
          <c:spPr>
            <a:ln w="47625">
              <a:noFill/>
            </a:ln>
          </c:spPr>
          <c:marker>
            <c:symbol val="dash"/>
            <c:size val="11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QE!$C$3:$H$3</c:f>
              <c:numCache>
                <c:formatCode>General</c:formatCode>
                <c:ptCount val="6"/>
                <c:pt idx="0">
                  <c:v>400.0</c:v>
                </c:pt>
                <c:pt idx="1">
                  <c:v>450.0</c:v>
                </c:pt>
                <c:pt idx="2">
                  <c:v>500.0</c:v>
                </c:pt>
                <c:pt idx="3">
                  <c:v>650.0</c:v>
                </c:pt>
                <c:pt idx="4">
                  <c:v>700.0</c:v>
                </c:pt>
                <c:pt idx="5">
                  <c:v>900.0</c:v>
                </c:pt>
              </c:numCache>
            </c:numRef>
          </c:xVal>
          <c:yVal>
            <c:numRef>
              <c:f>QE!$C$11:$H$11</c:f>
              <c:numCache>
                <c:formatCode>0.0%</c:formatCode>
                <c:ptCount val="6"/>
                <c:pt idx="0">
                  <c:v>0.791</c:v>
                </c:pt>
                <c:pt idx="2">
                  <c:v>0.902</c:v>
                </c:pt>
                <c:pt idx="3">
                  <c:v>0.779</c:v>
                </c:pt>
                <c:pt idx="4">
                  <c:v>0.74</c:v>
                </c:pt>
                <c:pt idx="5">
                  <c:v>0.264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QE!$B$13</c:f>
              <c:strCache>
                <c:ptCount val="1"/>
                <c:pt idx="0">
                  <c:v>10353-17-01</c:v>
                </c:pt>
              </c:strCache>
            </c:strRef>
          </c:tx>
          <c:spPr>
            <a:ln w="47625">
              <a:noFill/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QE!$C$3:$H$3</c:f>
              <c:numCache>
                <c:formatCode>General</c:formatCode>
                <c:ptCount val="6"/>
                <c:pt idx="0">
                  <c:v>400.0</c:v>
                </c:pt>
                <c:pt idx="1">
                  <c:v>450.0</c:v>
                </c:pt>
                <c:pt idx="2">
                  <c:v>500.0</c:v>
                </c:pt>
                <c:pt idx="3">
                  <c:v>650.0</c:v>
                </c:pt>
                <c:pt idx="4">
                  <c:v>700.0</c:v>
                </c:pt>
                <c:pt idx="5">
                  <c:v>900.0</c:v>
                </c:pt>
              </c:numCache>
            </c:numRef>
          </c:xVal>
          <c:yVal>
            <c:numRef>
              <c:f>QE!$C$13:$H$13</c:f>
              <c:numCache>
                <c:formatCode>General</c:formatCode>
                <c:ptCount val="6"/>
                <c:pt idx="0" formatCode="0.00%">
                  <c:v>0.854</c:v>
                </c:pt>
                <c:pt idx="2" formatCode="0.00%">
                  <c:v>0.971</c:v>
                </c:pt>
                <c:pt idx="3" formatCode="0.00%">
                  <c:v>0.838</c:v>
                </c:pt>
                <c:pt idx="4" formatCode="0.00%">
                  <c:v>0.804</c:v>
                </c:pt>
                <c:pt idx="5" formatCode="0.00%">
                  <c:v>0.295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QE!$B$14</c:f>
              <c:strCache>
                <c:ptCount val="1"/>
                <c:pt idx="0">
                  <c:v>12472-08-01</c:v>
                </c:pt>
              </c:strCache>
            </c:strRef>
          </c:tx>
          <c:spPr>
            <a:ln w="47625">
              <a:noFill/>
            </a:ln>
          </c:spPr>
          <c:xVal>
            <c:numRef>
              <c:f>QE!$C$3:$H$3</c:f>
              <c:numCache>
                <c:formatCode>General</c:formatCode>
                <c:ptCount val="6"/>
                <c:pt idx="0">
                  <c:v>400.0</c:v>
                </c:pt>
                <c:pt idx="1">
                  <c:v>450.0</c:v>
                </c:pt>
                <c:pt idx="2">
                  <c:v>500.0</c:v>
                </c:pt>
                <c:pt idx="3">
                  <c:v>650.0</c:v>
                </c:pt>
                <c:pt idx="4">
                  <c:v>700.0</c:v>
                </c:pt>
                <c:pt idx="5">
                  <c:v>900.0</c:v>
                </c:pt>
              </c:numCache>
            </c:numRef>
          </c:xVal>
          <c:yVal>
            <c:numRef>
              <c:f>QE!$C$14:$H$14</c:f>
              <c:numCache>
                <c:formatCode>General</c:formatCode>
                <c:ptCount val="6"/>
                <c:pt idx="0" formatCode="0.00%">
                  <c:v>0.809</c:v>
                </c:pt>
                <c:pt idx="2" formatCode="0.00%">
                  <c:v>0.956</c:v>
                </c:pt>
                <c:pt idx="3" formatCode="0.00%">
                  <c:v>0.838</c:v>
                </c:pt>
                <c:pt idx="4" formatCode="0.00%">
                  <c:v>0.804</c:v>
                </c:pt>
                <c:pt idx="5" formatCode="0.00%">
                  <c:v>0.298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1172200"/>
        <c:axId val="-2071167032"/>
      </c:scatterChart>
      <c:valAx>
        <c:axId val="-2071172200"/>
        <c:scaling>
          <c:orientation val="minMax"/>
          <c:min val="300.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Wavelength (nm)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71167032"/>
        <c:crosses val="autoZero"/>
        <c:crossBetween val="midCat"/>
      </c:valAx>
      <c:valAx>
        <c:axId val="-2071167032"/>
        <c:scaling>
          <c:orientation val="minMax"/>
          <c:max val="1.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Quantum</a:t>
                </a:r>
                <a:r>
                  <a:rPr lang="en-US" sz="1600" baseline="0"/>
                  <a:t> Efficiiency</a:t>
                </a:r>
                <a:endParaRPr lang="en-US" sz="1600"/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711722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9654639689026"/>
          <c:y val="0.402458520118613"/>
          <c:w val="0.392365693212399"/>
          <c:h val="0.27559829357613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e2v CCD213-C6 for ZTF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8916201534935"/>
          <c:y val="0.07735368956743"/>
          <c:w val="0.833325525764975"/>
          <c:h val="0.822193905151169"/>
        </c:manualLayout>
      </c:layout>
      <c:scatterChart>
        <c:scatterStyle val="lineMarker"/>
        <c:varyColors val="0"/>
        <c:ser>
          <c:idx val="1"/>
          <c:order val="0"/>
          <c:tx>
            <c:strRef>
              <c:f>'Read Noise'!$B$5</c:f>
              <c:strCache>
                <c:ptCount val="1"/>
                <c:pt idx="0">
                  <c:v>10353-02-01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square"/>
            <c:size val="5"/>
            <c:spPr>
              <a:ln>
                <a:solidFill>
                  <a:srgbClr val="FF0000"/>
                </a:solidFill>
              </a:ln>
              <a:effectLst/>
            </c:spPr>
          </c:marker>
          <c:dPt>
            <c:idx val="0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xVal>
            <c:numRef>
              <c:f>'Read Noise'!$C$3:$F$3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'Read Noise'!$C$5:$F$5</c:f>
              <c:numCache>
                <c:formatCode>General</c:formatCode>
                <c:ptCount val="4"/>
                <c:pt idx="0">
                  <c:v>5.5</c:v>
                </c:pt>
                <c:pt idx="1">
                  <c:v>5.7</c:v>
                </c:pt>
                <c:pt idx="2">
                  <c:v>5.9</c:v>
                </c:pt>
                <c:pt idx="3">
                  <c:v>5.4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'Read Noise'!$B$6</c:f>
              <c:strCache>
                <c:ptCount val="1"/>
                <c:pt idx="0">
                  <c:v>12423-04-01</c:v>
                </c:pt>
              </c:strCache>
            </c:strRef>
          </c:tx>
          <c:spPr>
            <a:ln w="25400">
              <a:noFill/>
            </a:ln>
          </c:spPr>
          <c:marker>
            <c:symbol val="square"/>
            <c:size val="5"/>
            <c:spPr>
              <a:solidFill>
                <a:srgbClr val="22FF1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'Read Noise'!$C$3:$F$3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'Read Noise'!$C$6:$F$6</c:f>
              <c:numCache>
                <c:formatCode>General</c:formatCode>
                <c:ptCount val="4"/>
                <c:pt idx="0">
                  <c:v>5.4</c:v>
                </c:pt>
                <c:pt idx="1">
                  <c:v>5.6</c:v>
                </c:pt>
                <c:pt idx="2">
                  <c:v>5.7</c:v>
                </c:pt>
                <c:pt idx="3">
                  <c:v>5.5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'Read Noise'!$B$7</c:f>
              <c:strCache>
                <c:ptCount val="1"/>
                <c:pt idx="0">
                  <c:v>12451-02-01</c:v>
                </c:pt>
              </c:strCache>
            </c:strRef>
          </c:tx>
          <c:spPr>
            <a:ln w="25400"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</c:spPr>
          </c:marker>
          <c:xVal>
            <c:numRef>
              <c:f>'Read Noise'!$C$3:$F$3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'Read Noise'!$C$7:$F$7</c:f>
              <c:numCache>
                <c:formatCode>General</c:formatCode>
                <c:ptCount val="4"/>
                <c:pt idx="0">
                  <c:v>5.5</c:v>
                </c:pt>
                <c:pt idx="1">
                  <c:v>5.6</c:v>
                </c:pt>
                <c:pt idx="2">
                  <c:v>5.7</c:v>
                </c:pt>
                <c:pt idx="3">
                  <c:v>5.4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'Read Noise'!$B$8</c:f>
              <c:strCache>
                <c:ptCount val="1"/>
                <c:pt idx="0">
                  <c:v>12461-15-01</c:v>
                </c:pt>
              </c:strCache>
            </c:strRef>
          </c:tx>
          <c:spPr>
            <a:ln w="47625">
              <a:noFill/>
            </a:ln>
          </c:spPr>
          <c:marker>
            <c:symbol val="square"/>
            <c:size val="6"/>
            <c:spPr>
              <a:solidFill>
                <a:srgbClr val="0000FF"/>
              </a:solidFill>
            </c:spPr>
          </c:marker>
          <c:xVal>
            <c:numRef>
              <c:f>'Read Noise'!$C$3:$F$3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'Read Noise'!$C$9:$F$9</c:f>
              <c:numCache>
                <c:formatCode>General</c:formatCode>
                <c:ptCount val="4"/>
                <c:pt idx="0">
                  <c:v>5.3</c:v>
                </c:pt>
                <c:pt idx="1">
                  <c:v>5.4</c:v>
                </c:pt>
                <c:pt idx="2">
                  <c:v>5.6</c:v>
                </c:pt>
                <c:pt idx="3">
                  <c:v>5.3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'Read Noise'!$B$9</c:f>
              <c:strCache>
                <c:ptCount val="1"/>
                <c:pt idx="0">
                  <c:v>12451-09-01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6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xVal>
            <c:numRef>
              <c:f>'Read Noise'!$C$3:$F$3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'Read Nosie'!#REF!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'Read Noise'!$B$10</c:f>
              <c:strCache>
                <c:ptCount val="1"/>
                <c:pt idx="0">
                  <c:v>12451-13-01 </c:v>
                </c:pt>
              </c:strCache>
            </c:strRef>
          </c:tx>
          <c:spPr>
            <a:ln w="47625">
              <a:noFill/>
            </a:ln>
          </c:spPr>
          <c:marker>
            <c:symbol val="triangle"/>
            <c:size val="6"/>
            <c:spPr>
              <a:noFill/>
              <a:ln>
                <a:solidFill>
                  <a:srgbClr val="0000FF"/>
                </a:solidFill>
              </a:ln>
            </c:spPr>
          </c:marker>
          <c:xVal>
            <c:numRef>
              <c:f>'Read Noise'!$C$3:$F$3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'Read Noise'!$C$10:$F$10</c:f>
              <c:numCache>
                <c:formatCode>General</c:formatCode>
                <c:ptCount val="4"/>
                <c:pt idx="0">
                  <c:v>5.5</c:v>
                </c:pt>
                <c:pt idx="1">
                  <c:v>5.3</c:v>
                </c:pt>
                <c:pt idx="2">
                  <c:v>5.5</c:v>
                </c:pt>
                <c:pt idx="3">
                  <c:v>5.5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'Read Noise'!$B$11</c:f>
              <c:strCache>
                <c:ptCount val="1"/>
                <c:pt idx="0">
                  <c:v>10353-20-01</c:v>
                </c:pt>
              </c:strCache>
            </c:strRef>
          </c:tx>
          <c:spPr>
            <a:ln w="47625">
              <a:noFill/>
            </a:ln>
          </c:spPr>
          <c:marker>
            <c:symbol val="dash"/>
            <c:size val="11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'Read Noise'!$C$3:$F$3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'Read Noise'!$C$11:$F$11</c:f>
              <c:numCache>
                <c:formatCode>General</c:formatCode>
                <c:ptCount val="4"/>
                <c:pt idx="0">
                  <c:v>5.4</c:v>
                </c:pt>
                <c:pt idx="1">
                  <c:v>5.4</c:v>
                </c:pt>
                <c:pt idx="2">
                  <c:v>5.5</c:v>
                </c:pt>
                <c:pt idx="3">
                  <c:v>5.2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'Read Noise'!$B$13</c:f>
              <c:strCache>
                <c:ptCount val="1"/>
                <c:pt idx="0">
                  <c:v>10353-17-01</c:v>
                </c:pt>
              </c:strCache>
            </c:strRef>
          </c:tx>
          <c:spPr>
            <a:ln w="47625">
              <a:noFill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>
                <a:noFill/>
              </a:ln>
              <a:effectLst/>
            </c:spPr>
          </c:marker>
          <c:xVal>
            <c:numRef>
              <c:f>'Read Noise'!$C$3:$F$3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'Read Noise'!$C$13:$F$13</c:f>
              <c:numCache>
                <c:formatCode>General</c:formatCode>
                <c:ptCount val="4"/>
                <c:pt idx="0">
                  <c:v>5.4</c:v>
                </c:pt>
                <c:pt idx="1">
                  <c:v>5.3</c:v>
                </c:pt>
                <c:pt idx="2">
                  <c:v>5.4</c:v>
                </c:pt>
                <c:pt idx="3">
                  <c:v>5.2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'Read Noise'!$B$14</c:f>
              <c:strCache>
                <c:ptCount val="1"/>
                <c:pt idx="0">
                  <c:v>12472-08-01</c:v>
                </c:pt>
              </c:strCache>
            </c:strRef>
          </c:tx>
          <c:spPr>
            <a:ln w="47625">
              <a:noFill/>
            </a:ln>
          </c:spPr>
          <c:marker>
            <c:symbol val="dash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'Read Noise'!$C$3:$F$3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'Read Noise'!$C$14:$F$14</c:f>
              <c:numCache>
                <c:formatCode>General</c:formatCode>
                <c:ptCount val="4"/>
                <c:pt idx="0">
                  <c:v>5.3</c:v>
                </c:pt>
                <c:pt idx="1">
                  <c:v>5.3</c:v>
                </c:pt>
                <c:pt idx="2">
                  <c:v>5.5</c:v>
                </c:pt>
                <c:pt idx="3">
                  <c:v>5.4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1063768"/>
        <c:axId val="-2071056184"/>
      </c:scatterChart>
      <c:valAx>
        <c:axId val="-2071063768"/>
        <c:scaling>
          <c:orientation val="minMax"/>
          <c:max val="5.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Channel </a:t>
                </a:r>
                <a:r>
                  <a:rPr lang="en-US" sz="1600" baseline="0"/>
                  <a:t>{E,F,G,H}</a:t>
                </a:r>
                <a:endParaRPr lang="en-US" sz="16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71056184"/>
        <c:crosses val="autoZero"/>
        <c:crossBetween val="midCat"/>
        <c:majorUnit val="1.0"/>
      </c:valAx>
      <c:valAx>
        <c:axId val="-2071056184"/>
        <c:scaling>
          <c:orientation val="minMax"/>
          <c:min val="4.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 baseline="0"/>
                  <a:t> Read Noise (electrons)</a:t>
                </a:r>
                <a:endParaRPr lang="en-US" sz="16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710637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4401475132064"/>
          <c:y val="0.53762277881524"/>
          <c:w val="0.74996062992126"/>
          <c:h val="0.149827439051781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203200</xdr:colOff>
      <xdr:row>2</xdr:row>
      <xdr:rowOff>133350</xdr:rowOff>
    </xdr:from>
    <xdr:to>
      <xdr:col>18</xdr:col>
      <xdr:colOff>800100</xdr:colOff>
      <xdr:row>36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203200</xdr:colOff>
      <xdr:row>2</xdr:row>
      <xdr:rowOff>133350</xdr:rowOff>
    </xdr:from>
    <xdr:to>
      <xdr:col>16</xdr:col>
      <xdr:colOff>800100</xdr:colOff>
      <xdr:row>43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2" workbookViewId="0">
      <selection activeCell="H27" sqref="H27"/>
    </sheetView>
  </sheetViews>
  <sheetFormatPr baseColWidth="10" defaultRowHeight="15" x14ac:dyDescent="0"/>
  <cols>
    <col min="1" max="1" width="22" customWidth="1"/>
    <col min="2" max="2" width="22.83203125" customWidth="1"/>
  </cols>
  <sheetData>
    <row r="1" spans="1:8" ht="30">
      <c r="A1" s="5" t="s">
        <v>11</v>
      </c>
    </row>
    <row r="2" spans="1:8">
      <c r="C2" s="21" t="s">
        <v>3</v>
      </c>
      <c r="D2" s="21"/>
      <c r="E2" s="21"/>
      <c r="F2" s="21"/>
      <c r="G2" s="21"/>
      <c r="H2" s="21"/>
    </row>
    <row r="3" spans="1:8" s="2" customFormat="1">
      <c r="A3" s="2" t="s">
        <v>0</v>
      </c>
      <c r="B3" s="2" t="s">
        <v>1</v>
      </c>
      <c r="C3" s="2">
        <v>400</v>
      </c>
      <c r="D3" s="2">
        <v>450</v>
      </c>
      <c r="E3" s="2">
        <v>500</v>
      </c>
      <c r="F3" s="2">
        <v>650</v>
      </c>
      <c r="G3" s="2">
        <v>700</v>
      </c>
      <c r="H3" s="2">
        <v>900</v>
      </c>
    </row>
    <row r="4" spans="1:8" s="2" customFormat="1">
      <c r="B4" s="2" t="s">
        <v>7</v>
      </c>
      <c r="C4" s="4">
        <v>0.7</v>
      </c>
      <c r="D4" s="4">
        <v>0.75</v>
      </c>
      <c r="E4" s="4"/>
      <c r="F4" s="4">
        <v>0.75</v>
      </c>
      <c r="G4" s="4">
        <v>0.7</v>
      </c>
    </row>
    <row r="5" spans="1:8">
      <c r="A5" s="25">
        <v>41599</v>
      </c>
      <c r="B5" t="s">
        <v>2</v>
      </c>
      <c r="C5" s="3">
        <v>0.88400000000000001</v>
      </c>
      <c r="D5" s="3"/>
      <c r="E5" s="3">
        <v>0.97499999999999998</v>
      </c>
      <c r="F5" s="3">
        <v>0.82</v>
      </c>
      <c r="G5" s="3">
        <v>0.79200000000000004</v>
      </c>
      <c r="H5" s="3">
        <v>0.29699999999999999</v>
      </c>
    </row>
    <row r="6" spans="1:8">
      <c r="A6" s="25">
        <v>41599</v>
      </c>
      <c r="B6" t="s">
        <v>4</v>
      </c>
      <c r="C6" s="3">
        <v>0.82499999999999996</v>
      </c>
      <c r="D6" s="3"/>
      <c r="E6" s="3">
        <v>0.97</v>
      </c>
      <c r="F6" s="3">
        <v>0.83799999999999997</v>
      </c>
      <c r="G6" s="3">
        <v>0.80900000000000005</v>
      </c>
      <c r="H6" s="3">
        <v>0.29499999999999998</v>
      </c>
    </row>
    <row r="7" spans="1:8">
      <c r="A7" s="25">
        <v>41599</v>
      </c>
      <c r="B7" t="s">
        <v>5</v>
      </c>
      <c r="C7" s="3">
        <v>0.80800000000000005</v>
      </c>
      <c r="D7" s="3"/>
      <c r="E7" s="3">
        <v>0.98</v>
      </c>
      <c r="F7" s="3">
        <v>0.84099999999999997</v>
      </c>
      <c r="G7" s="3">
        <v>0.81200000000000006</v>
      </c>
      <c r="H7" s="3">
        <v>0.29199999999999998</v>
      </c>
    </row>
    <row r="8" spans="1:8">
      <c r="A8" s="25">
        <v>41599</v>
      </c>
      <c r="B8" t="s">
        <v>6</v>
      </c>
      <c r="C8" s="3">
        <v>0.83</v>
      </c>
      <c r="D8" s="3"/>
      <c r="E8" s="3">
        <v>0.96899999999999997</v>
      </c>
      <c r="F8" s="3">
        <v>0.82599999999999996</v>
      </c>
      <c r="G8" s="3">
        <v>0.79800000000000004</v>
      </c>
      <c r="H8" s="3">
        <v>0.28899999999999998</v>
      </c>
    </row>
    <row r="9" spans="1:8">
      <c r="A9" s="25">
        <v>41609</v>
      </c>
      <c r="B9" t="s">
        <v>8</v>
      </c>
      <c r="C9" s="3">
        <v>0.77800000000000002</v>
      </c>
      <c r="D9" s="3"/>
      <c r="E9" s="3">
        <v>0.96399999999999997</v>
      </c>
      <c r="F9" s="3">
        <v>0.83599999999999997</v>
      </c>
      <c r="G9" s="3">
        <v>0.80300000000000005</v>
      </c>
      <c r="H9" s="3">
        <v>0.28499999999999998</v>
      </c>
    </row>
    <row r="10" spans="1:8">
      <c r="A10" s="25">
        <v>41609</v>
      </c>
      <c r="B10" t="s">
        <v>9</v>
      </c>
      <c r="C10" s="3">
        <v>0.81200000000000006</v>
      </c>
      <c r="D10" s="3"/>
      <c r="E10" s="3">
        <v>0.98199999999999998</v>
      </c>
      <c r="F10" s="3">
        <v>0.86699999999999999</v>
      </c>
      <c r="G10" s="3">
        <v>0.83</v>
      </c>
      <c r="H10" s="3">
        <v>0.29699999999999999</v>
      </c>
    </row>
    <row r="11" spans="1:8" s="14" customFormat="1">
      <c r="A11" s="25">
        <v>41699</v>
      </c>
      <c r="B11" s="14" t="s">
        <v>24</v>
      </c>
      <c r="C11" s="15">
        <v>0.79100000000000004</v>
      </c>
      <c r="D11" s="15"/>
      <c r="E11" s="15">
        <v>0.90200000000000002</v>
      </c>
      <c r="F11" s="15">
        <v>0.77900000000000003</v>
      </c>
      <c r="G11" s="15">
        <v>0.74</v>
      </c>
      <c r="H11" s="15">
        <v>0.26400000000000001</v>
      </c>
    </row>
    <row r="13" spans="1:8">
      <c r="A13" s="25">
        <v>41899</v>
      </c>
      <c r="B13" t="s">
        <v>25</v>
      </c>
      <c r="C13" s="26">
        <v>0.85399999999999998</v>
      </c>
      <c r="E13" s="26">
        <v>0.97099999999999997</v>
      </c>
      <c r="F13" s="26">
        <v>0.83799999999999997</v>
      </c>
      <c r="G13" s="26">
        <v>0.80400000000000005</v>
      </c>
      <c r="H13" s="26">
        <v>0.29499999999999998</v>
      </c>
    </row>
    <row r="14" spans="1:8">
      <c r="A14" s="25">
        <f>A13</f>
        <v>41899</v>
      </c>
      <c r="B14" t="s">
        <v>35</v>
      </c>
      <c r="C14" s="26">
        <v>0.80900000000000005</v>
      </c>
      <c r="E14" s="26">
        <v>0.95599999999999996</v>
      </c>
      <c r="F14" s="26">
        <v>0.83799999999999997</v>
      </c>
      <c r="G14" s="26">
        <v>0.80400000000000005</v>
      </c>
      <c r="H14" s="26">
        <v>0.29799999999999999</v>
      </c>
    </row>
    <row r="17" spans="1:2">
      <c r="A17" s="27" t="s">
        <v>36</v>
      </c>
      <c r="B17" s="22">
        <f>COUNTA(B5:B14)</f>
        <v>9</v>
      </c>
    </row>
    <row r="18" spans="1:2">
      <c r="B18" t="s">
        <v>37</v>
      </c>
    </row>
  </sheetData>
  <mergeCells count="1">
    <mergeCell ref="C2:H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B13" sqref="B13:B14"/>
    </sheetView>
  </sheetViews>
  <sheetFormatPr baseColWidth="10" defaultRowHeight="15" x14ac:dyDescent="0"/>
  <cols>
    <col min="1" max="1" width="22" customWidth="1"/>
    <col min="2" max="2" width="22.83203125" customWidth="1"/>
    <col min="7" max="7" width="11.83203125" bestFit="1" customWidth="1"/>
  </cols>
  <sheetData>
    <row r="1" spans="1:7" ht="30">
      <c r="A1" s="5" t="s">
        <v>10</v>
      </c>
      <c r="B1" s="6" t="s">
        <v>13</v>
      </c>
    </row>
    <row r="2" spans="1:7">
      <c r="C2" s="21" t="s">
        <v>12</v>
      </c>
      <c r="D2" s="21"/>
      <c r="E2" s="21"/>
      <c r="F2" s="21"/>
    </row>
    <row r="3" spans="1:7" s="2" customFormat="1">
      <c r="A3" s="2" t="s">
        <v>0</v>
      </c>
      <c r="B3" s="2" t="s">
        <v>1</v>
      </c>
      <c r="C3" s="23">
        <v>1</v>
      </c>
      <c r="D3" s="23">
        <v>2</v>
      </c>
      <c r="E3" s="23">
        <v>3</v>
      </c>
      <c r="F3" s="23">
        <v>4</v>
      </c>
      <c r="G3" s="2" t="s">
        <v>14</v>
      </c>
    </row>
    <row r="4" spans="1:7" s="2" customFormat="1">
      <c r="C4" s="23" t="s">
        <v>31</v>
      </c>
      <c r="D4" s="23" t="s">
        <v>32</v>
      </c>
      <c r="E4" s="23" t="s">
        <v>33</v>
      </c>
      <c r="F4" s="23" t="s">
        <v>34</v>
      </c>
    </row>
    <row r="5" spans="1:7">
      <c r="A5" s="24">
        <v>41599</v>
      </c>
      <c r="B5" t="s">
        <v>2</v>
      </c>
      <c r="C5">
        <v>5.5</v>
      </c>
      <c r="D5">
        <v>5.7</v>
      </c>
      <c r="E5">
        <v>5.9</v>
      </c>
      <c r="F5">
        <v>5.4</v>
      </c>
      <c r="G5" s="9">
        <f>AVERAGE(C5:F5)</f>
        <v>5.625</v>
      </c>
    </row>
    <row r="6" spans="1:7">
      <c r="A6" s="24">
        <v>41599</v>
      </c>
      <c r="B6" t="s">
        <v>4</v>
      </c>
      <c r="C6">
        <v>5.4</v>
      </c>
      <c r="D6">
        <v>5.6</v>
      </c>
      <c r="E6">
        <v>5.7</v>
      </c>
      <c r="F6">
        <v>5.5</v>
      </c>
      <c r="G6" s="9">
        <f t="shared" ref="G6:G14" si="0">AVERAGE(C6:F6)</f>
        <v>5.55</v>
      </c>
    </row>
    <row r="7" spans="1:7">
      <c r="A7" s="24">
        <v>41599</v>
      </c>
      <c r="B7" t="s">
        <v>5</v>
      </c>
      <c r="C7">
        <v>5.5</v>
      </c>
      <c r="D7">
        <v>5.6</v>
      </c>
      <c r="E7">
        <v>5.7</v>
      </c>
      <c r="F7">
        <v>5.4</v>
      </c>
      <c r="G7" s="9">
        <f t="shared" si="0"/>
        <v>5.5500000000000007</v>
      </c>
    </row>
    <row r="8" spans="1:7">
      <c r="A8" s="24">
        <v>41599</v>
      </c>
      <c r="B8" t="s">
        <v>6</v>
      </c>
      <c r="C8">
        <v>5.7</v>
      </c>
      <c r="D8">
        <v>5.7</v>
      </c>
      <c r="E8">
        <v>5.9</v>
      </c>
      <c r="F8">
        <v>5.5</v>
      </c>
      <c r="G8" s="9">
        <f t="shared" si="0"/>
        <v>5.7</v>
      </c>
    </row>
    <row r="9" spans="1:7">
      <c r="A9" s="24">
        <v>41609</v>
      </c>
      <c r="B9" t="s">
        <v>8</v>
      </c>
      <c r="C9">
        <v>5.3</v>
      </c>
      <c r="D9">
        <v>5.4</v>
      </c>
      <c r="E9">
        <v>5.6</v>
      </c>
      <c r="F9">
        <v>5.3</v>
      </c>
      <c r="G9" s="9">
        <f t="shared" si="0"/>
        <v>5.3999999999999995</v>
      </c>
    </row>
    <row r="10" spans="1:7">
      <c r="A10" s="24">
        <v>41609</v>
      </c>
      <c r="B10" t="s">
        <v>9</v>
      </c>
      <c r="C10">
        <v>5.5</v>
      </c>
      <c r="D10">
        <v>5.3</v>
      </c>
      <c r="E10">
        <v>5.5</v>
      </c>
      <c r="F10">
        <v>5.5</v>
      </c>
      <c r="G10" s="9">
        <f t="shared" si="0"/>
        <v>5.45</v>
      </c>
    </row>
    <row r="11" spans="1:7">
      <c r="A11" s="24">
        <v>41699</v>
      </c>
      <c r="B11" t="s">
        <v>24</v>
      </c>
      <c r="C11">
        <v>5.4</v>
      </c>
      <c r="D11">
        <v>5.4</v>
      </c>
      <c r="E11">
        <v>5.5</v>
      </c>
      <c r="F11">
        <v>5.2</v>
      </c>
      <c r="G11" s="9">
        <f t="shared" si="0"/>
        <v>5.375</v>
      </c>
    </row>
    <row r="12" spans="1:7">
      <c r="A12" s="24"/>
      <c r="G12" s="9"/>
    </row>
    <row r="13" spans="1:7">
      <c r="A13" s="24">
        <v>41899</v>
      </c>
      <c r="B13" t="s">
        <v>25</v>
      </c>
      <c r="C13">
        <v>5.4</v>
      </c>
      <c r="D13">
        <v>5.3</v>
      </c>
      <c r="E13">
        <v>5.4</v>
      </c>
      <c r="F13">
        <v>5.2</v>
      </c>
      <c r="G13" s="9">
        <f t="shared" si="0"/>
        <v>5.3250000000000002</v>
      </c>
    </row>
    <row r="14" spans="1:7">
      <c r="A14" s="24">
        <f>A13</f>
        <v>41899</v>
      </c>
      <c r="B14" t="s">
        <v>35</v>
      </c>
      <c r="C14">
        <v>5.3</v>
      </c>
      <c r="D14">
        <v>5.3</v>
      </c>
      <c r="E14">
        <v>5.5</v>
      </c>
      <c r="F14">
        <v>5.4</v>
      </c>
      <c r="G14" s="9">
        <f t="shared" si="0"/>
        <v>5.375</v>
      </c>
    </row>
    <row r="15" spans="1:7">
      <c r="A15" s="1"/>
      <c r="G15" s="9"/>
    </row>
    <row r="16" spans="1:7">
      <c r="A16" s="1"/>
      <c r="G16" s="9"/>
    </row>
    <row r="17" spans="1:7">
      <c r="A17" s="1"/>
      <c r="G17" s="9"/>
    </row>
    <row r="18" spans="1:7" s="2" customFormat="1">
      <c r="B18" s="2" t="s">
        <v>14</v>
      </c>
      <c r="C18" s="9">
        <f>AVERAGE(C5:C17)</f>
        <v>5.4444444444444438</v>
      </c>
      <c r="D18" s="9">
        <f t="shared" ref="D18:F18" si="1">AVERAGE(D5:D17)</f>
        <v>5.477777777777777</v>
      </c>
      <c r="E18" s="9">
        <f t="shared" si="1"/>
        <v>5.6333333333333337</v>
      </c>
      <c r="F18" s="9">
        <f t="shared" si="1"/>
        <v>5.3777777777777782</v>
      </c>
      <c r="G18" s="11">
        <f>AVERAGE(C5:F11)</f>
        <v>5.5214285714285722</v>
      </c>
    </row>
    <row r="19" spans="1:7">
      <c r="B19" t="s">
        <v>15</v>
      </c>
      <c r="C19" s="7">
        <f>STDEV(C5:C17)</f>
        <v>0.1236033081182611</v>
      </c>
      <c r="D19" s="7">
        <f t="shared" ref="D19:F19" si="2">STDEV(D5:D17)</f>
        <v>0.1715938356831167</v>
      </c>
      <c r="E19" s="7">
        <f t="shared" si="2"/>
        <v>0.18027756377319956</v>
      </c>
      <c r="F19" s="7">
        <f t="shared" si="2"/>
        <v>0.12018504251546629</v>
      </c>
      <c r="G19" s="20">
        <f>STDEV(C5:F11)</f>
        <v>0.1728993345683548</v>
      </c>
    </row>
    <row r="22" spans="1:7">
      <c r="B22" s="10" t="s">
        <v>16</v>
      </c>
      <c r="C22" s="10"/>
      <c r="D22" s="10"/>
      <c r="E22" s="10"/>
      <c r="F22" s="10"/>
      <c r="G22" s="11">
        <f>2*G18</f>
        <v>11.042857142857144</v>
      </c>
    </row>
    <row r="23" spans="1:7">
      <c r="B23" s="10"/>
      <c r="C23" s="10"/>
      <c r="D23" s="10"/>
      <c r="E23" s="10"/>
      <c r="F23" s="10"/>
      <c r="G23" s="11">
        <f>2*G19</f>
        <v>0.34579866913670959</v>
      </c>
    </row>
    <row r="25" spans="1:7">
      <c r="B25" t="s">
        <v>20</v>
      </c>
      <c r="C25">
        <v>25</v>
      </c>
      <c r="D25" t="s">
        <v>17</v>
      </c>
    </row>
    <row r="26" spans="1:7">
      <c r="B26" t="s">
        <v>18</v>
      </c>
      <c r="C26">
        <v>30</v>
      </c>
      <c r="D26" t="s">
        <v>19</v>
      </c>
    </row>
    <row r="27" spans="1:7">
      <c r="B27" t="s">
        <v>21</v>
      </c>
      <c r="G27" s="8">
        <f>SQRT(C26*C25)</f>
        <v>27.386127875258307</v>
      </c>
    </row>
    <row r="28" spans="1:7">
      <c r="B28" t="s">
        <v>22</v>
      </c>
      <c r="G28" s="8">
        <f>SQRT(G27^2+G22^2)</f>
        <v>29.528709654801226</v>
      </c>
    </row>
    <row r="29" spans="1:7">
      <c r="B29" t="s">
        <v>23</v>
      </c>
      <c r="G29" s="12">
        <f>G28/G27-1</f>
        <v>7.8236024797014414E-2</v>
      </c>
    </row>
  </sheetData>
  <mergeCells count="1">
    <mergeCell ref="C2:F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6"/>
  <sheetViews>
    <sheetView workbookViewId="0">
      <selection activeCell="H26" sqref="H26"/>
    </sheetView>
  </sheetViews>
  <sheetFormatPr baseColWidth="10" defaultRowHeight="15" x14ac:dyDescent="0"/>
  <cols>
    <col min="2" max="2" width="18.83203125" customWidth="1"/>
    <col min="5" max="5" width="10.1640625" customWidth="1"/>
  </cols>
  <sheetData>
    <row r="3" spans="1:6" s="2" customFormat="1">
      <c r="A3" s="2" t="s">
        <v>30</v>
      </c>
      <c r="B3" s="2" t="s">
        <v>1</v>
      </c>
      <c r="C3" s="2" t="s">
        <v>26</v>
      </c>
      <c r="D3" s="2" t="s">
        <v>27</v>
      </c>
      <c r="E3" s="2" t="s">
        <v>28</v>
      </c>
      <c r="F3" s="2" t="s">
        <v>29</v>
      </c>
    </row>
    <row r="4" spans="1:6">
      <c r="A4" s="1">
        <v>41599</v>
      </c>
      <c r="B4" t="s">
        <v>2</v>
      </c>
      <c r="C4">
        <v>19.992000000000001</v>
      </c>
      <c r="D4" s="16">
        <v>20.010000000000002</v>
      </c>
      <c r="E4" s="17">
        <f>AVERAGE(C4,D4)</f>
        <v>20.001000000000001</v>
      </c>
      <c r="F4" s="17">
        <f>D4-C4</f>
        <v>1.8000000000000682E-2</v>
      </c>
    </row>
    <row r="5" spans="1:6">
      <c r="A5" s="1">
        <v>41599</v>
      </c>
      <c r="B5" t="s">
        <v>4</v>
      </c>
      <c r="C5">
        <v>19.992000000000001</v>
      </c>
      <c r="D5" s="17">
        <v>20.010999999999999</v>
      </c>
      <c r="E5" s="17">
        <f t="shared" ref="E5:E10" si="0">AVERAGE(C5,D5)</f>
        <v>20.0015</v>
      </c>
      <c r="F5" s="17">
        <f t="shared" ref="F5:F10" si="1">D5-C5</f>
        <v>1.8999999999998352E-2</v>
      </c>
    </row>
    <row r="6" spans="1:6">
      <c r="A6" s="1">
        <v>41599</v>
      </c>
      <c r="B6" t="s">
        <v>5</v>
      </c>
      <c r="C6">
        <v>19.994</v>
      </c>
      <c r="D6" s="17">
        <v>20.007999999999999</v>
      </c>
      <c r="E6" s="17">
        <f t="shared" si="0"/>
        <v>20.000999999999998</v>
      </c>
      <c r="F6" s="17">
        <f t="shared" si="1"/>
        <v>1.3999999999999346E-2</v>
      </c>
    </row>
    <row r="7" spans="1:6">
      <c r="A7" s="1">
        <v>41599</v>
      </c>
      <c r="B7" t="s">
        <v>6</v>
      </c>
      <c r="C7">
        <v>19.992000000000001</v>
      </c>
      <c r="D7" s="17">
        <v>20.015000000000001</v>
      </c>
      <c r="E7" s="17">
        <f t="shared" si="0"/>
        <v>20.003500000000003</v>
      </c>
      <c r="F7" s="17">
        <f t="shared" si="1"/>
        <v>2.2999999999999687E-2</v>
      </c>
    </row>
    <row r="8" spans="1:6">
      <c r="A8" s="1">
        <v>41609</v>
      </c>
      <c r="B8" t="s">
        <v>8</v>
      </c>
      <c r="C8">
        <v>19.995000000000001</v>
      </c>
      <c r="D8" s="17">
        <v>20.004999999999999</v>
      </c>
      <c r="E8" s="17">
        <f t="shared" si="0"/>
        <v>20</v>
      </c>
      <c r="F8" s="17">
        <f t="shared" si="1"/>
        <v>9.9999999999980105E-3</v>
      </c>
    </row>
    <row r="9" spans="1:6">
      <c r="A9" s="1">
        <v>41609</v>
      </c>
      <c r="B9" t="s">
        <v>9</v>
      </c>
      <c r="C9">
        <v>19.991</v>
      </c>
      <c r="D9" s="17">
        <v>20.006</v>
      </c>
      <c r="E9" s="17">
        <f t="shared" si="0"/>
        <v>19.9985</v>
      </c>
      <c r="F9" s="17">
        <f t="shared" si="1"/>
        <v>1.5000000000000568E-2</v>
      </c>
    </row>
    <row r="10" spans="1:6">
      <c r="A10" s="18">
        <v>41699</v>
      </c>
      <c r="B10" s="19" t="s">
        <v>24</v>
      </c>
      <c r="C10">
        <v>19.988</v>
      </c>
      <c r="D10" s="17">
        <v>20.003</v>
      </c>
      <c r="E10" s="17">
        <f t="shared" si="0"/>
        <v>19.9955</v>
      </c>
      <c r="F10" s="17">
        <f t="shared" si="1"/>
        <v>1.5000000000000568E-2</v>
      </c>
    </row>
    <row r="11" spans="1:6">
      <c r="B11" s="13" t="s">
        <v>25</v>
      </c>
      <c r="D11" s="17"/>
    </row>
    <row r="12" spans="1:6">
      <c r="D12" s="17"/>
    </row>
    <row r="13" spans="1:6">
      <c r="D13" s="17"/>
    </row>
    <row r="14" spans="1:6">
      <c r="D14" s="17"/>
    </row>
    <row r="15" spans="1:6">
      <c r="D15" s="17"/>
    </row>
    <row r="16" spans="1:6">
      <c r="D16" s="1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QE</vt:lpstr>
      <vt:lpstr>Read Noise</vt:lpstr>
      <vt:lpstr>height</vt:lpstr>
    </vt:vector>
  </TitlesOfParts>
  <Company>Caltech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Smith</dc:creator>
  <cp:lastModifiedBy>Roger Smith</cp:lastModifiedBy>
  <dcterms:created xsi:type="dcterms:W3CDTF">2013-11-21T20:29:56Z</dcterms:created>
  <dcterms:modified xsi:type="dcterms:W3CDTF">2014-09-17T18:36:56Z</dcterms:modified>
</cp:coreProperties>
</file>