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1200" windowWidth="14320" windowHeight="16320" tabRatio="500" activeTab="0"/>
  </bookViews>
  <sheets>
    <sheet name="KSD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<sst xmlns="http://schemas.openxmlformats.org/spreadsheetml/2006/main" count="50" uniqueCount="39">
  <si>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Telescope slew</t>
  </si>
  <si>
    <t>Time (min)</t>
  </si>
  <si>
    <t>NGS acquisition</t>
  </si>
  <si>
    <t>NGAO acq</t>
  </si>
  <si>
    <t>Fine centering</t>
  </si>
  <si>
    <t>Adjust pointing</t>
  </si>
  <si>
    <t>Galaxy Field 1</t>
  </si>
  <si>
    <t>min</t>
  </si>
  <si>
    <t>med</t>
  </si>
  <si>
    <t>max</t>
  </si>
  <si>
    <t xml:space="preserve">Dither/setup/readout </t>
  </si>
  <si>
    <t xml:space="preserve">Ind. Science integration </t>
  </si>
  <si>
    <t>Total Science Integration</t>
  </si>
  <si>
    <t>repeat</t>
  </si>
  <si>
    <t>Efficiency</t>
  </si>
  <si>
    <t>Total Observing</t>
  </si>
  <si>
    <t>Total Open Shutter</t>
  </si>
  <si>
    <t>Observing efficiency</t>
  </si>
  <si>
    <t>Total overhead</t>
  </si>
  <si>
    <t>Total</t>
  </si>
  <si>
    <t>(min+4*med+max)/6</t>
  </si>
  <si>
    <t>Science Case:</t>
  </si>
  <si>
    <t>Galaxy Assembly and Star Formation History</t>
  </si>
  <si>
    <t>Telluric calibration 1</t>
  </si>
  <si>
    <t xml:space="preserve">Total field #1 </t>
  </si>
  <si>
    <t>Open shutter</t>
  </si>
  <si>
    <t>overhead</t>
  </si>
  <si>
    <t>Available hours/night</t>
  </si>
  <si>
    <t>Number of field/night</t>
  </si>
  <si>
    <t>repeat per night</t>
  </si>
  <si>
    <t xml:space="preserve"> (eq. to telluric std)</t>
  </si>
  <si>
    <t>Flux standard</t>
  </si>
  <si>
    <t># of deployable units used on science targets</t>
  </si>
  <si>
    <t>Total targets sample</t>
  </si>
  <si>
    <t># of observing nights</t>
  </si>
  <si>
    <t># of observed targets per night</t>
  </si>
  <si>
    <t># of allocated nights:</t>
  </si>
  <si>
    <t>Re-Fine centering</t>
  </si>
  <si>
    <t># of re-centering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</si>
</sst>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57"/>
      <name val="Verdana"/>
      <family val="0"/>
    </font>
    <font>
      <sz val="9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57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 wrapText="1"/>
    </xf>
    <xf numFmtId="0" fontId="1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workbookViewId="0" topLeftCell="A1">
      <selection activeCell="D23" sqref="D23"/>
    </sheetView>
  </sheetViews>
  <sheetFormatPr defaultColWidth="11.00390625" defaultRowHeight="12.75"/>
  <cols>
    <col min="1" max="1" width="17.625" style="0" customWidth="1"/>
    <col min="2" max="2" width="23.125" style="0" customWidth="1"/>
    <col min="3" max="3" width="5.125" style="0" customWidth="1"/>
    <col min="4" max="4" width="6.375" style="0" customWidth="1"/>
    <col min="5" max="5" width="5.75390625" style="0" customWidth="1"/>
    <col min="6" max="6" width="7.25390625" style="3" customWidth="1"/>
    <col min="7" max="7" width="7.25390625" style="1" customWidth="1"/>
    <col min="8" max="8" width="7.125" style="4" customWidth="1"/>
  </cols>
  <sheetData>
    <row r="2" spans="1:8" s="9" customFormat="1" ht="12.75">
      <c r="A2" s="9" t="s">
        <v>21</v>
      </c>
      <c r="B2" s="9" t="s">
        <v>22</v>
      </c>
      <c r="F2" s="10"/>
      <c r="G2" s="11"/>
      <c r="H2" s="12"/>
    </row>
    <row r="4" spans="3:5" ht="24.75" customHeight="1">
      <c r="C4" s="16" t="s">
        <v>1</v>
      </c>
      <c r="D4" s="16"/>
      <c r="E4" s="16"/>
    </row>
    <row r="5" spans="3:7" ht="33" customHeight="1">
      <c r="C5" s="2" t="s">
        <v>7</v>
      </c>
      <c r="D5" s="2" t="s">
        <v>8</v>
      </c>
      <c r="E5" s="2" t="s">
        <v>9</v>
      </c>
      <c r="F5" s="8" t="s">
        <v>20</v>
      </c>
      <c r="G5" s="1" t="s">
        <v>19</v>
      </c>
    </row>
    <row r="7" spans="1:6" ht="12.75">
      <c r="A7" t="s">
        <v>6</v>
      </c>
      <c r="B7" t="s">
        <v>0</v>
      </c>
      <c r="C7">
        <v>1</v>
      </c>
      <c r="D7">
        <v>3</v>
      </c>
      <c r="E7">
        <v>6</v>
      </c>
      <c r="F7" s="3">
        <f aca="true" t="shared" si="0" ref="F7:F13">SUM(C7/6,4*D7/6,E7/6)</f>
        <v>3.1666666666666665</v>
      </c>
    </row>
    <row r="8" spans="2:6" ht="12.75">
      <c r="B8" t="s">
        <v>5</v>
      </c>
      <c r="C8">
        <v>0.5</v>
      </c>
      <c r="D8">
        <v>1</v>
      </c>
      <c r="E8">
        <v>2</v>
      </c>
      <c r="F8" s="3">
        <f t="shared" si="0"/>
        <v>1.0833333333333333</v>
      </c>
    </row>
    <row r="9" spans="2:6" ht="12.75">
      <c r="B9" t="s">
        <v>2</v>
      </c>
      <c r="C9">
        <v>0.5</v>
      </c>
      <c r="D9">
        <v>1</v>
      </c>
      <c r="E9">
        <v>4</v>
      </c>
      <c r="F9" s="3">
        <f t="shared" si="0"/>
        <v>1.4166666666666665</v>
      </c>
    </row>
    <row r="10" spans="2:6" ht="12.75">
      <c r="B10" t="s">
        <v>3</v>
      </c>
      <c r="C10">
        <v>2</v>
      </c>
      <c r="D10">
        <v>4</v>
      </c>
      <c r="E10">
        <v>6</v>
      </c>
      <c r="F10" s="3">
        <f t="shared" si="0"/>
        <v>4</v>
      </c>
    </row>
    <row r="11" spans="2:7" ht="12.75">
      <c r="B11" t="s">
        <v>4</v>
      </c>
      <c r="C11">
        <v>1</v>
      </c>
      <c r="D11">
        <v>2</v>
      </c>
      <c r="E11">
        <v>4</v>
      </c>
      <c r="F11" s="3">
        <f t="shared" si="0"/>
        <v>2.1666666666666665</v>
      </c>
      <c r="G11" s="3">
        <f>SUM(F7:F11)</f>
        <v>11.833333333333332</v>
      </c>
    </row>
    <row r="12" spans="2:6" ht="12.75">
      <c r="B12" t="s">
        <v>11</v>
      </c>
      <c r="C12">
        <v>15</v>
      </c>
      <c r="D12">
        <v>20</v>
      </c>
      <c r="E12">
        <v>30</v>
      </c>
      <c r="F12" s="6">
        <f t="shared" si="0"/>
        <v>20.833333333333336</v>
      </c>
    </row>
    <row r="13" spans="2:7" ht="12.75">
      <c r="B13" t="s">
        <v>12</v>
      </c>
      <c r="C13">
        <v>90</v>
      </c>
      <c r="D13">
        <v>150</v>
      </c>
      <c r="E13">
        <v>240</v>
      </c>
      <c r="F13" s="7">
        <f t="shared" si="0"/>
        <v>155</v>
      </c>
      <c r="G13" s="7">
        <f>SUM(F13)</f>
        <v>155</v>
      </c>
    </row>
    <row r="14" spans="2:6" ht="12.75">
      <c r="B14" s="5" t="s">
        <v>13</v>
      </c>
      <c r="C14">
        <f>C13/C12</f>
        <v>6</v>
      </c>
      <c r="D14">
        <f>D13/D12</f>
        <v>7.5</v>
      </c>
      <c r="E14">
        <f>E13/E12</f>
        <v>8</v>
      </c>
      <c r="F14" s="4">
        <f>F13/F12</f>
        <v>7.4399999999999995</v>
      </c>
    </row>
    <row r="15" spans="2:7" ht="12.75">
      <c r="B15" t="s">
        <v>37</v>
      </c>
      <c r="C15">
        <v>1</v>
      </c>
      <c r="D15">
        <v>2</v>
      </c>
      <c r="E15">
        <v>4</v>
      </c>
      <c r="G15" s="3"/>
    </row>
    <row r="16" spans="2:7" ht="12.75">
      <c r="B16" s="5" t="s">
        <v>38</v>
      </c>
      <c r="C16">
        <v>0</v>
      </c>
      <c r="D16">
        <v>2</v>
      </c>
      <c r="E16">
        <v>4</v>
      </c>
      <c r="G16" s="3"/>
    </row>
    <row r="17" spans="3:7" ht="12.75">
      <c r="C17">
        <f>C16*C15</f>
        <v>0</v>
      </c>
      <c r="D17">
        <f>D16*D15</f>
        <v>4</v>
      </c>
      <c r="E17">
        <f>E16*E15</f>
        <v>16</v>
      </c>
      <c r="F17" s="3">
        <f>(C17+4*D17+E17)/6</f>
        <v>5.333333333333333</v>
      </c>
      <c r="G17" s="3">
        <f>SUM(F17)</f>
        <v>5.333333333333333</v>
      </c>
    </row>
    <row r="18" spans="2:6" ht="12.75">
      <c r="B18" t="s">
        <v>10</v>
      </c>
      <c r="C18">
        <v>0.25</v>
      </c>
      <c r="D18">
        <v>0.75</v>
      </c>
      <c r="E18">
        <v>2</v>
      </c>
      <c r="F18" s="6">
        <f>SUM(C18/6,4*D18/6,E18/6)</f>
        <v>0.875</v>
      </c>
    </row>
    <row r="19" spans="3:7" ht="12.75">
      <c r="C19">
        <f>C14*C18</f>
        <v>1.5</v>
      </c>
      <c r="D19">
        <f>D14*D18</f>
        <v>5.625</v>
      </c>
      <c r="E19">
        <f>E14*E18</f>
        <v>16</v>
      </c>
      <c r="F19" s="3">
        <f>F14*F18</f>
        <v>6.51</v>
      </c>
      <c r="G19" s="3">
        <f>SUM(F19)</f>
        <v>6.51</v>
      </c>
    </row>
    <row r="21" spans="1:6" ht="12.75">
      <c r="A21" t="s">
        <v>23</v>
      </c>
      <c r="B21" t="s">
        <v>0</v>
      </c>
      <c r="C21">
        <v>0.25</v>
      </c>
      <c r="D21">
        <v>0.5</v>
      </c>
      <c r="E21">
        <v>1.5</v>
      </c>
      <c r="F21" s="3">
        <f>SUM(C21/6,4*D21/6,E21/6)</f>
        <v>0.625</v>
      </c>
    </row>
    <row r="22" spans="2:6" ht="12.75">
      <c r="B22" t="s">
        <v>5</v>
      </c>
      <c r="C22">
        <v>0</v>
      </c>
      <c r="D22">
        <v>0</v>
      </c>
      <c r="E22">
        <v>0</v>
      </c>
      <c r="F22" s="3">
        <f aca="true" t="shared" si="1" ref="F22:F27">SUM(C22/6,4*D22/6,E22/6)</f>
        <v>0</v>
      </c>
    </row>
    <row r="23" spans="2:6" ht="12.75">
      <c r="B23" t="s">
        <v>2</v>
      </c>
      <c r="C23">
        <v>0.5</v>
      </c>
      <c r="D23">
        <v>1</v>
      </c>
      <c r="E23">
        <v>2</v>
      </c>
      <c r="F23" s="3">
        <f t="shared" si="1"/>
        <v>1.0833333333333333</v>
      </c>
    </row>
    <row r="24" spans="2:6" ht="12.75">
      <c r="B24" t="s">
        <v>3</v>
      </c>
      <c r="C24">
        <v>1</v>
      </c>
      <c r="D24">
        <v>2</v>
      </c>
      <c r="E24">
        <v>3</v>
      </c>
      <c r="F24" s="3">
        <f t="shared" si="1"/>
        <v>2</v>
      </c>
    </row>
    <row r="25" spans="2:7" ht="12.75">
      <c r="B25" t="s">
        <v>4</v>
      </c>
      <c r="C25">
        <v>0</v>
      </c>
      <c r="D25">
        <v>0</v>
      </c>
      <c r="E25">
        <v>0</v>
      </c>
      <c r="F25" s="3">
        <f t="shared" si="1"/>
        <v>0</v>
      </c>
      <c r="G25" s="3">
        <f>SUM(F21:F25)</f>
        <v>3.708333333333333</v>
      </c>
    </row>
    <row r="26" spans="2:6" ht="12.75">
      <c r="B26" t="s">
        <v>11</v>
      </c>
      <c r="C26">
        <v>1</v>
      </c>
      <c r="D26">
        <v>2</v>
      </c>
      <c r="E26">
        <v>3</v>
      </c>
      <c r="F26" s="6">
        <f t="shared" si="1"/>
        <v>2</v>
      </c>
    </row>
    <row r="27" spans="2:7" ht="12.75">
      <c r="B27" t="s">
        <v>12</v>
      </c>
      <c r="C27">
        <v>2</v>
      </c>
      <c r="D27">
        <v>4</v>
      </c>
      <c r="E27">
        <v>8</v>
      </c>
      <c r="F27" s="7">
        <f t="shared" si="1"/>
        <v>4.333333333333333</v>
      </c>
      <c r="G27" s="7">
        <f>SUM(F27)</f>
        <v>4.333333333333333</v>
      </c>
    </row>
    <row r="28" spans="2:6" ht="12.75">
      <c r="B28" s="5" t="s">
        <v>13</v>
      </c>
      <c r="C28">
        <f>C27/C26</f>
        <v>2</v>
      </c>
      <c r="D28">
        <f>D27/D26</f>
        <v>2</v>
      </c>
      <c r="E28" s="4">
        <f>E27/E26</f>
        <v>2.6666666666666665</v>
      </c>
      <c r="F28" s="4">
        <f>F27/F26</f>
        <v>2.1666666666666665</v>
      </c>
    </row>
    <row r="29" spans="2:6" ht="12.75">
      <c r="B29" t="s">
        <v>10</v>
      </c>
      <c r="C29">
        <v>0.25</v>
      </c>
      <c r="D29">
        <v>0.5</v>
      </c>
      <c r="E29" s="4">
        <v>1</v>
      </c>
      <c r="F29" s="6">
        <f>SUM(C29/6,4*D29/6,E29/6)</f>
        <v>0.5416666666666666</v>
      </c>
    </row>
    <row r="30" spans="3:7" ht="12.75">
      <c r="C30">
        <f>C28*C29</f>
        <v>0.5</v>
      </c>
      <c r="D30">
        <f>D28*D29</f>
        <v>1</v>
      </c>
      <c r="E30" s="4">
        <f>E28*E29</f>
        <v>2.6666666666666665</v>
      </c>
      <c r="F30" s="3">
        <f>F28*F29</f>
        <v>1.173611111111111</v>
      </c>
      <c r="G30" s="3">
        <f>SUM(F30)</f>
        <v>1.173611111111111</v>
      </c>
    </row>
    <row r="31" ht="12.75">
      <c r="G31" s="3"/>
    </row>
    <row r="32" spans="1:8" ht="12.75">
      <c r="A32" s="9" t="s">
        <v>24</v>
      </c>
      <c r="B32" s="9" t="s">
        <v>15</v>
      </c>
      <c r="C32" s="9"/>
      <c r="D32" s="9"/>
      <c r="E32" s="9"/>
      <c r="F32" s="12"/>
      <c r="G32" s="10">
        <f>SUM(G11:G30)</f>
        <v>187.89194444444448</v>
      </c>
      <c r="H32" s="12"/>
    </row>
    <row r="33" spans="1:8" ht="12.75">
      <c r="A33" s="9"/>
      <c r="B33" s="9" t="s">
        <v>16</v>
      </c>
      <c r="C33" s="9"/>
      <c r="D33" s="9"/>
      <c r="E33" s="9"/>
      <c r="F33" s="13"/>
      <c r="G33" s="13">
        <f>SUM(G27,G13)</f>
        <v>159.33333333333334</v>
      </c>
      <c r="H33" s="12">
        <f>G33/G32</f>
        <v>0.8480051329738871</v>
      </c>
    </row>
    <row r="34" ht="12.75">
      <c r="G34" s="3"/>
    </row>
    <row r="35" spans="1:7" ht="12.75">
      <c r="A35" t="s">
        <v>31</v>
      </c>
      <c r="B35" t="s">
        <v>25</v>
      </c>
      <c r="F35" s="7">
        <f>SUM(F27)</f>
        <v>4.333333333333333</v>
      </c>
      <c r="G35" s="4"/>
    </row>
    <row r="36" spans="1:7" ht="12.75">
      <c r="A36" t="s">
        <v>30</v>
      </c>
      <c r="B36" t="s">
        <v>26</v>
      </c>
      <c r="F36" s="3">
        <f>SUM(F25,F30)</f>
        <v>1.173611111111111</v>
      </c>
      <c r="G36" s="4">
        <f>SUM(F35:F36)</f>
        <v>5.506944444444444</v>
      </c>
    </row>
    <row r="37" spans="2:8" ht="12.75">
      <c r="B37" s="5" t="s">
        <v>29</v>
      </c>
      <c r="G37" s="14">
        <v>2</v>
      </c>
      <c r="H37" s="14"/>
    </row>
    <row r="38" spans="2:7" ht="12.75">
      <c r="B38" s="5"/>
      <c r="G38" s="3"/>
    </row>
    <row r="39" spans="1:7" ht="12.75">
      <c r="A39" t="s">
        <v>27</v>
      </c>
      <c r="C39">
        <v>9.1</v>
      </c>
      <c r="D39">
        <v>10.25</v>
      </c>
      <c r="E39">
        <v>11.3</v>
      </c>
      <c r="F39" s="7">
        <f>SUM(3*C39,6*D39,3*E39)/12</f>
        <v>10.225</v>
      </c>
      <c r="G39" s="3"/>
    </row>
    <row r="40" spans="3:7" ht="12.75">
      <c r="C40">
        <f>60*C39</f>
        <v>546</v>
      </c>
      <c r="D40">
        <f>60*D39</f>
        <v>615</v>
      </c>
      <c r="E40">
        <f>60*E39</f>
        <v>678</v>
      </c>
      <c r="F40" s="7">
        <f>SUM(3*C40,6*D40,3*E40)/12</f>
        <v>613.5</v>
      </c>
      <c r="G40" s="3"/>
    </row>
    <row r="41" ht="12.75">
      <c r="G41" s="3"/>
    </row>
    <row r="42" spans="1:7" ht="12.75">
      <c r="A42" t="s">
        <v>28</v>
      </c>
      <c r="F42" s="3">
        <f>(F40-G37*(G36))/G32</f>
        <v>3.2065563688349235</v>
      </c>
      <c r="G42" s="3"/>
    </row>
    <row r="43" ht="12.75">
      <c r="G43" s="3"/>
    </row>
    <row r="44" ht="12.75">
      <c r="G44" s="3"/>
    </row>
    <row r="45" ht="12.75">
      <c r="G45" s="3"/>
    </row>
    <row r="47" spans="1:8" s="9" customFormat="1" ht="12.75">
      <c r="A47" s="9" t="s">
        <v>14</v>
      </c>
      <c r="B47" s="9" t="s">
        <v>15</v>
      </c>
      <c r="F47" s="12"/>
      <c r="G47" s="12">
        <f>SUM(F40)</f>
        <v>613.5</v>
      </c>
      <c r="H47" s="12"/>
    </row>
    <row r="48" spans="2:8" s="9" customFormat="1" ht="12.75">
      <c r="B48" s="9" t="s">
        <v>16</v>
      </c>
      <c r="F48" s="13"/>
      <c r="G48" s="13">
        <f>SUM(F42*G33+G37*F35)</f>
        <v>519.5779814343645</v>
      </c>
      <c r="H48" s="12"/>
    </row>
    <row r="49" spans="2:8" s="9" customFormat="1" ht="12.75">
      <c r="B49" s="9" t="s">
        <v>18</v>
      </c>
      <c r="F49" s="10"/>
      <c r="G49" s="10">
        <f>SUM(G11,G19,G25,G30)*F42+F36*G37</f>
        <v>76.82038459851577</v>
      </c>
      <c r="H49" s="12">
        <f>SUM(G48:G49)</f>
        <v>596.3983660328802</v>
      </c>
    </row>
    <row r="50" spans="2:8" s="9" customFormat="1" ht="12.75">
      <c r="B50" s="9" t="s">
        <v>17</v>
      </c>
      <c r="F50" s="10"/>
      <c r="G50" s="13">
        <f>G48/G47</f>
        <v>0.8469078751986381</v>
      </c>
      <c r="H50" s="12"/>
    </row>
    <row r="54" spans="1:6" ht="12.75">
      <c r="A54" t="s">
        <v>32</v>
      </c>
      <c r="C54">
        <v>3</v>
      </c>
      <c r="D54">
        <v>5</v>
      </c>
      <c r="E54">
        <v>6</v>
      </c>
      <c r="F54" s="13">
        <f>SUM(C54,4*D54,E54)/6</f>
        <v>4.833333333333333</v>
      </c>
    </row>
    <row r="55" spans="1:6" ht="12.75">
      <c r="A55" t="s">
        <v>35</v>
      </c>
      <c r="C55">
        <f>C54*F42</f>
        <v>9.61966910650477</v>
      </c>
      <c r="D55">
        <f>D54*F42</f>
        <v>16.032781844174618</v>
      </c>
      <c r="E55">
        <f>E54*F42</f>
        <v>19.23933821300954</v>
      </c>
      <c r="F55" s="15">
        <f>F54*F42</f>
        <v>15.498355782702129</v>
      </c>
    </row>
    <row r="56" spans="1:6" ht="12.75">
      <c r="A56" t="s">
        <v>33</v>
      </c>
      <c r="C56">
        <v>200</v>
      </c>
      <c r="D56">
        <v>200</v>
      </c>
      <c r="E56">
        <v>200</v>
      </c>
      <c r="F56" s="13">
        <v>200</v>
      </c>
    </row>
    <row r="57" ht="12.75">
      <c r="F57" s="13"/>
    </row>
    <row r="58" spans="1:6" ht="12.75">
      <c r="A58" t="s">
        <v>34</v>
      </c>
      <c r="C58">
        <f>C56/C55</f>
        <v>20.790735916764646</v>
      </c>
      <c r="D58">
        <f>D56/D55</f>
        <v>12.474441550058787</v>
      </c>
      <c r="E58">
        <f>E56/E55</f>
        <v>10.395367958382323</v>
      </c>
      <c r="F58" s="15">
        <f>F56/F55</f>
        <v>12.904594706957367</v>
      </c>
    </row>
    <row r="59" ht="12.75">
      <c r="F59" s="13"/>
    </row>
    <row r="60" spans="1:6" ht="12.75">
      <c r="A60" t="s">
        <v>36</v>
      </c>
      <c r="C60">
        <f>C58/0.7</f>
        <v>29.701051309663782</v>
      </c>
      <c r="D60">
        <f>D58/0.7</f>
        <v>17.82063078579827</v>
      </c>
      <c r="E60">
        <f>E58/0.7</f>
        <v>14.850525654831891</v>
      </c>
      <c r="F60" s="15">
        <f>F58/0.7</f>
        <v>18.43513529565338</v>
      </c>
    </row>
  </sheetData>
  <mergeCells count="1"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M&gt; Keck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 Mignant</dc:creator>
  <cp:keywords/>
  <dc:description/>
  <cp:lastModifiedBy>David Le Mignant</cp:lastModifiedBy>
  <dcterms:created xsi:type="dcterms:W3CDTF">2008-03-05T22:32:29Z</dcterms:created>
  <cp:category/>
  <cp:version/>
  <cp:contentType/>
  <cp:contentStatus/>
</cp:coreProperties>
</file>