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<sst xmlns="http://schemas.openxmlformats.org/spreadsheetml/2006/main" count="40" uniqueCount="36">
  <si>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Event</t>
  </si>
  <si>
    <t>Time (s)</t>
  </si>
  <si>
    <t>Subsystem</t>
  </si>
  <si>
    <t>Total time</t>
  </si>
  <si>
    <t>Short MCS exposure</t>
  </si>
  <si>
    <t>SOSS</t>
  </si>
  <si>
    <t>Long MCS exposure</t>
  </si>
  <si>
    <t>MPS</t>
  </si>
  <si>
    <t>COBRA Movement</t>
  </si>
  <si>
    <t>MCS</t>
  </si>
  <si>
    <t>PFI calculations &amp; overhead</t>
  </si>
  <si>
    <t>PFICS</t>
  </si>
  <si>
    <t>Short mode iterations</t>
  </si>
  <si>
    <t>Long mode iterations</t>
  </si>
  <si>
    <t>Time limit for fiber positioning</t>
  </si>
  <si>
    <t>Total time for 8 iterations</t>
  </si>
  <si>
    <t>Time to complete iterations</t>
  </si>
  <si>
    <t>Iteration</t>
  </si>
  <si>
    <t>% Complete</t>
  </si>
  <si>
    <t>Start</t>
  </si>
  <si>
    <t>Stop</t>
  </si>
  <si>
    <t>Length</t>
  </si>
  <si>
    <t>Initialization</t>
  </si>
  <si>
    <t>Shutter Close</t>
  </si>
  <si>
    <t>CCD Readout</t>
  </si>
  <si>
    <t>Telescope slew</t>
  </si>
  <si>
    <t>telescope settling, guider acquisition</t>
  </si>
  <si>
    <t>Cobra Home</t>
  </si>
  <si>
    <t>Initial MCS Image &amp; centroid calculation</t>
  </si>
  <si>
    <t>Calculate distortion correction</t>
  </si>
  <si>
    <t>Short Mode</t>
  </si>
  <si>
    <t>Cobra Move</t>
  </si>
  <si>
    <t>MCS image &amp; centroid calculation (short)</t>
  </si>
  <si>
    <t>PFI calculations for new COBRA positions</t>
  </si>
  <si>
    <t>Long Mode</t>
  </si>
  <si>
    <t>MCS image &amp; centroid calculation (long)</t>
  </si>
</sst>
</file>

<file path=xl/styles.xml><?xml version="1.0" encoding="utf-8"?>
<styleSheet xmlns="http://schemas.openxmlformats.org/spreadsheetml/2006/main">
  <numFmts count="3">
    <numFmt numFmtId="59" formatCode="#,##0.0%"/>
    <numFmt numFmtId="60" formatCode="0.0"/>
    <numFmt numFmtId="61" formatCode="#,##0%"/>
  </numFmts>
  <fonts count="9">
    <font>
      <sz val="11"/>
      <color indexed="8"/>
      <name val="Helvetica Neue"/>
      <family val="0"/>
    </font>
    <font>
      <sz val="12"/>
      <color indexed="9"/>
      <name val="Calibri"/>
      <family val="0"/>
    </font>
    <font>
      <sz val="12"/>
      <color indexed="9"/>
      <name val="Calibri Bold"/>
      <family val="0"/>
    </font>
    <font>
      <sz val="12"/>
      <color indexed="8"/>
      <name val="Calibri"/>
      <family val="0"/>
    </font>
    <font>
      <sz val="11"/>
      <color indexed="9"/>
      <name val="Calibri"/>
      <family val="0"/>
    </font>
    <font>
      <sz val="14"/>
      <color indexed="9"/>
      <name val="Calibri Bold"/>
      <family val="0"/>
    </font>
    <font>
      <sz val="16"/>
      <color indexed="9"/>
      <name val="Calibri Bold"/>
      <family val="0"/>
    </font>
    <font>
      <sz val="10"/>
      <color indexed="9"/>
      <name val="Helvetica Neue"/>
      <family val="0"/>
    </font>
    <font>
      <sz val="12"/>
      <color indexed="19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>
        <color indexed="9"/>
      </bottom>
    </border>
    <border>
      <left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>
        <color indexed="9"/>
      </right>
      <top>
        <color indexed="9"/>
      </top>
      <bottom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9"/>
      </top>
      <bottom>
        <color indexed="9"/>
      </bottom>
    </border>
    <border>
      <left style="thin">
        <color indexed="11"/>
      </left>
      <right>
        <color indexed="9"/>
      </right>
      <top style="thin">
        <color indexed="11"/>
      </top>
      <bottom style="thin">
        <color indexed="11"/>
      </bottom>
    </border>
    <border>
      <left>
        <color indexed="9"/>
      </left>
      <right>
        <color indexed="9"/>
      </right>
      <top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wrapText="1"/>
    </xf>
    <xf numFmtId="0" fontId="3" fillId="7" borderId="1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4" fillId="3" borderId="2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wrapText="1"/>
    </xf>
    <xf numFmtId="0" fontId="4" fillId="3" borderId="6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wrapText="1"/>
    </xf>
    <xf numFmtId="0" fontId="5" fillId="8" borderId="0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/>
    </xf>
    <xf numFmtId="0" fontId="6" fillId="9" borderId="0" xfId="0" applyNumberFormat="1" applyFont="1" applyFill="1" applyBorder="1" applyAlignment="1">
      <alignment wrapText="1"/>
    </xf>
    <xf numFmtId="0" fontId="6" fillId="9" borderId="7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/>
    </xf>
    <xf numFmtId="0" fontId="1" fillId="3" borderId="8" xfId="0" applyNumberFormat="1" applyFont="1" applyFill="1" applyBorder="1" applyAlignment="1">
      <alignment/>
    </xf>
    <xf numFmtId="0" fontId="7" fillId="3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wrapText="1"/>
    </xf>
    <xf numFmtId="59" fontId="1" fillId="3" borderId="1" xfId="0" applyNumberFormat="1" applyFont="1" applyFill="1" applyBorder="1" applyAlignment="1">
      <alignment horizontal="center"/>
    </xf>
    <xf numFmtId="60" fontId="1" fillId="3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/>
    </xf>
    <xf numFmtId="0" fontId="1" fillId="3" borderId="9" xfId="0" applyNumberFormat="1" applyFont="1" applyFill="1" applyBorder="1" applyAlignment="1">
      <alignment horizontal="center"/>
    </xf>
    <xf numFmtId="0" fontId="2" fillId="3" borderId="10" xfId="0" applyNumberFormat="1" applyFont="1" applyFill="1" applyBorder="1" applyAlignment="1">
      <alignment/>
    </xf>
    <xf numFmtId="0" fontId="1" fillId="3" borderId="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/>
    </xf>
    <xf numFmtId="0" fontId="1" fillId="3" borderId="12" xfId="0" applyNumberFormat="1" applyFont="1" applyFill="1" applyBorder="1" applyAlignment="1">
      <alignment horizontal="center"/>
    </xf>
    <xf numFmtId="0" fontId="1" fillId="3" borderId="8" xfId="0" applyNumberFormat="1" applyFont="1" applyFill="1" applyBorder="1" applyAlignment="1">
      <alignment wrapText="1"/>
    </xf>
    <xf numFmtId="0" fontId="1" fillId="3" borderId="8" xfId="0" applyNumberFormat="1" applyFont="1" applyFill="1" applyBorder="1" applyAlignment="1">
      <alignment horizontal="center"/>
    </xf>
    <xf numFmtId="0" fontId="1" fillId="5" borderId="13" xfId="0" applyNumberFormat="1" applyFont="1" applyFill="1" applyBorder="1" applyAlignment="1">
      <alignment horizontal="center"/>
    </xf>
    <xf numFmtId="61" fontId="1" fillId="3" borderId="1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1" fillId="7" borderId="0" xfId="0" applyNumberFormat="1" applyFont="1" applyFill="1" applyBorder="1" applyAlignment="1">
      <alignment horizontal="center"/>
    </xf>
    <xf numFmtId="0" fontId="1" fillId="5" borderId="8" xfId="0" applyNumberFormat="1" applyFont="1" applyFill="1" applyBorder="1" applyAlignment="1">
      <alignment horizontal="center"/>
    </xf>
    <xf numFmtId="0" fontId="1" fillId="7" borderId="9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/>
    </xf>
    <xf numFmtId="0" fontId="1" fillId="3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000000"/>
      </font>
      <fill>
        <patternFill patternType="solid">
          <bgColor rgb="FFFE494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BFBFBF"/>
      <rgbColor rgb="00C0C0C0"/>
      <rgbColor rgb="00FFFFFF"/>
      <rgbColor rgb="0084DDFD"/>
      <rgbColor rgb="00D9EACA"/>
      <rgbColor rgb="00ECBAFE"/>
      <rgbColor rgb="00FFEFCB"/>
      <rgbColor rgb="00FE4940"/>
      <rgbColor rgb="00FFFF00"/>
      <rgbColor rgb="000000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30" style="1" customWidth="1"/>
    <col min="2" max="2" width="6.8984375" style="1" customWidth="1"/>
    <col min="3" max="3" width="6.5" style="1" customWidth="1"/>
    <col min="4" max="4" width="6.296875" style="1" customWidth="1"/>
    <col min="5" max="5" width="9.296875" style="1" hidden="1" customWidth="1"/>
    <col min="6" max="6" width="30.8984375" style="1" hidden="1" customWidth="1"/>
    <col min="7" max="7" width="77.19921875" style="1" hidden="1" customWidth="1"/>
    <col min="8" max="8" width="6.8984375" style="1" customWidth="1"/>
    <col min="9" max="9" width="8.69921875" style="1" customWidth="1"/>
    <col min="10" max="11" width="9.5" style="1" customWidth="1"/>
    <col min="12" max="12" width="2.59765625" style="1" customWidth="1"/>
    <col min="13" max="256" width="10.296875" style="1" customWidth="1"/>
  </cols>
  <sheetData>
    <row r="1" spans="1:12" ht="14.25">
      <c r="A1" s="2" t="s">
        <v>0</v>
      </c>
      <c r="B1" s="2" t="s">
        <v>1</v>
      </c>
      <c r="C1" s="3"/>
      <c r="D1" s="3"/>
      <c r="E1" s="3"/>
      <c r="F1" s="3"/>
      <c r="G1" s="3"/>
      <c r="H1" s="3"/>
      <c r="I1" s="2" t="s">
        <v>2</v>
      </c>
      <c r="J1" s="2" t="s">
        <v>3</v>
      </c>
      <c r="K1" s="3"/>
      <c r="L1" s="3"/>
    </row>
    <row r="2" spans="1:12" ht="14.25">
      <c r="A2" s="4" t="s">
        <v>4</v>
      </c>
      <c r="B2" s="5">
        <v>7</v>
      </c>
      <c r="C2" s="3"/>
      <c r="D2" s="3"/>
      <c r="E2" s="3"/>
      <c r="F2" s="3"/>
      <c r="G2" s="3"/>
      <c r="H2" s="3"/>
      <c r="I2" s="3" t="s">
        <v>5</v>
      </c>
      <c r="J2" s="6">
        <f>D14+D15+D16+D17</f>
        <v>62</v>
      </c>
      <c r="K2" s="3"/>
      <c r="L2" s="3"/>
    </row>
    <row r="3" spans="1:12" ht="15" customHeight="1">
      <c r="A3" s="4" t="s">
        <v>6</v>
      </c>
      <c r="B3" s="5">
        <v>7</v>
      </c>
      <c r="C3" s="3"/>
      <c r="D3" s="3"/>
      <c r="E3" s="3"/>
      <c r="F3" s="3"/>
      <c r="G3" s="3"/>
      <c r="H3" s="3"/>
      <c r="I3" s="3" t="s">
        <v>7</v>
      </c>
      <c r="J3" s="7">
        <f>D19+D24+D29</f>
        <v>63.8</v>
      </c>
      <c r="K3" s="3"/>
      <c r="L3" s="3"/>
    </row>
    <row r="4" spans="1:12" ht="15" customHeight="1">
      <c r="A4" s="4" t="s">
        <v>8</v>
      </c>
      <c r="B4" s="5">
        <v>5.8</v>
      </c>
      <c r="C4" s="3"/>
      <c r="D4" s="3"/>
      <c r="E4" s="3"/>
      <c r="F4" s="3"/>
      <c r="G4" s="3"/>
      <c r="H4" s="3"/>
      <c r="I4" s="3" t="s">
        <v>9</v>
      </c>
      <c r="J4" s="8">
        <f>D20+D25+D30</f>
        <v>77</v>
      </c>
      <c r="K4" s="3"/>
      <c r="L4" s="3"/>
    </row>
    <row r="5" spans="1:12" ht="15.75" customHeight="1">
      <c r="A5" s="9" t="s">
        <v>10</v>
      </c>
      <c r="B5" s="5">
        <v>0.5</v>
      </c>
      <c r="C5" s="3"/>
      <c r="D5" s="3"/>
      <c r="E5" s="3"/>
      <c r="F5" s="3"/>
      <c r="G5" s="3"/>
      <c r="H5" s="3"/>
      <c r="I5" s="3" t="s">
        <v>11</v>
      </c>
      <c r="J5" s="10">
        <f>D21+D26+D31</f>
        <v>9</v>
      </c>
      <c r="K5" s="3"/>
      <c r="L5" s="3"/>
    </row>
    <row r="6" spans="1:12" ht="14.25">
      <c r="A6" s="11" t="s">
        <v>12</v>
      </c>
      <c r="B6" s="12">
        <v>6</v>
      </c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4.25">
      <c r="A7" s="13" t="s">
        <v>13</v>
      </c>
      <c r="B7" s="14">
        <v>4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7.25">
      <c r="A8" s="15" t="s">
        <v>14</v>
      </c>
      <c r="B8" s="16">
        <v>70</v>
      </c>
      <c r="C8" s="17"/>
      <c r="D8" s="3"/>
      <c r="E8" s="3"/>
      <c r="F8" s="3"/>
      <c r="G8" s="3"/>
      <c r="H8" s="3"/>
      <c r="I8" s="3"/>
      <c r="J8" s="3"/>
      <c r="K8" s="3"/>
      <c r="L8" s="3"/>
    </row>
    <row r="9" spans="1:12" ht="18.75">
      <c r="A9" s="18" t="s">
        <v>15</v>
      </c>
      <c r="B9" s="19">
        <f>$K$19</f>
        <v>122.39999999999998</v>
      </c>
      <c r="C9" s="3"/>
      <c r="D9" s="3"/>
      <c r="E9" s="3"/>
      <c r="F9" s="3"/>
      <c r="G9" s="3"/>
      <c r="H9" s="3"/>
      <c r="I9" s="20" t="s">
        <v>16</v>
      </c>
      <c r="J9" s="3"/>
      <c r="K9" s="3"/>
      <c r="L9" s="3"/>
    </row>
    <row r="10" spans="1:12" ht="14.25">
      <c r="A10" s="21"/>
      <c r="B10" s="3"/>
      <c r="C10" s="3"/>
      <c r="D10" s="3"/>
      <c r="E10" s="3"/>
      <c r="F10" s="22"/>
      <c r="G10" s="3"/>
      <c r="H10" s="3"/>
      <c r="I10" s="2" t="s">
        <v>17</v>
      </c>
      <c r="J10" s="2" t="s">
        <v>18</v>
      </c>
      <c r="K10" s="23" t="s">
        <v>1</v>
      </c>
      <c r="L10" s="3"/>
    </row>
    <row r="11" spans="1:12" ht="15" customHeight="1">
      <c r="A11" s="3"/>
      <c r="B11" s="3"/>
      <c r="C11" s="3"/>
      <c r="D11" s="3"/>
      <c r="E11" s="3"/>
      <c r="F11" s="22"/>
      <c r="G11" s="24"/>
      <c r="H11" s="3"/>
      <c r="I11" s="5">
        <v>0</v>
      </c>
      <c r="J11" s="25">
        <v>0</v>
      </c>
      <c r="K11" s="26">
        <f>B21</f>
        <v>16</v>
      </c>
      <c r="L11" s="3"/>
    </row>
    <row r="12" spans="1:12" ht="15" customHeight="1">
      <c r="A12" s="27" t="s">
        <v>0</v>
      </c>
      <c r="B12" s="2" t="s">
        <v>19</v>
      </c>
      <c r="C12" s="2" t="s">
        <v>20</v>
      </c>
      <c r="D12" s="2" t="s">
        <v>21</v>
      </c>
      <c r="E12" s="3"/>
      <c r="F12" s="22"/>
      <c r="G12" s="24"/>
      <c r="H12" s="3"/>
      <c r="I12" s="5">
        <v>1</v>
      </c>
      <c r="J12" s="25">
        <v>0</v>
      </c>
      <c r="K12" s="26">
        <f>IF(I12&lt;=$B$6,(K11+$B$2+$B$4+$B$5),(K11+$B$3+$B$4+$B$5))</f>
        <v>29.3</v>
      </c>
      <c r="L12" s="3"/>
    </row>
    <row r="13" spans="1:12" ht="15" customHeight="1">
      <c r="A13" s="28" t="s">
        <v>22</v>
      </c>
      <c r="B13" s="3"/>
      <c r="C13" s="3"/>
      <c r="D13" s="3"/>
      <c r="E13" s="3"/>
      <c r="F13" s="22"/>
      <c r="G13" s="24"/>
      <c r="H13" s="3"/>
      <c r="I13" s="5">
        <v>2</v>
      </c>
      <c r="J13" s="25">
        <v>0.024</v>
      </c>
      <c r="K13" s="26">
        <f>IF(I13&lt;=$B$6,(K12+$B$2+$B$4+$B$5),(K12+$B$3+$B$4+$B$5))</f>
        <v>42.599999999999994</v>
      </c>
      <c r="L13" s="3"/>
    </row>
    <row r="14" spans="1:12" ht="15" customHeight="1">
      <c r="A14" s="24" t="s">
        <v>23</v>
      </c>
      <c r="B14" s="5">
        <v>0</v>
      </c>
      <c r="C14" s="5">
        <f>B14+D14</f>
        <v>2</v>
      </c>
      <c r="D14" s="29">
        <v>2</v>
      </c>
      <c r="E14" s="3"/>
      <c r="F14" s="22"/>
      <c r="G14" s="24"/>
      <c r="H14" s="3"/>
      <c r="I14" s="5">
        <v>3</v>
      </c>
      <c r="J14" s="25">
        <v>0.27</v>
      </c>
      <c r="K14" s="26">
        <f>IF(I14&lt;=$B$6,(K13+$B$2+$B$4+$B$5),(K13+$B$3+$B$4+$B$5))</f>
        <v>55.89999999999999</v>
      </c>
      <c r="L14" s="3"/>
    </row>
    <row r="15" spans="1:12" ht="15" customHeight="1">
      <c r="A15" s="24" t="s">
        <v>24</v>
      </c>
      <c r="B15" s="5">
        <f>C14</f>
        <v>2</v>
      </c>
      <c r="C15" s="5">
        <f>B15+D15</f>
        <v>35</v>
      </c>
      <c r="D15" s="29">
        <v>33</v>
      </c>
      <c r="E15" s="3"/>
      <c r="F15" s="22"/>
      <c r="G15" s="24"/>
      <c r="H15" s="3"/>
      <c r="I15" s="5">
        <v>4</v>
      </c>
      <c r="J15" s="25">
        <v>0.645</v>
      </c>
      <c r="K15" s="26">
        <f>IF(I15&lt;=$B$6,(K14+$B$2+$B$4+$B$5),(K14+$B$3+$B$4+$B$5))</f>
        <v>69.19999999999999</v>
      </c>
      <c r="L15" s="3"/>
    </row>
    <row r="16" spans="1:12" ht="15" customHeight="1">
      <c r="A16" s="24" t="s">
        <v>25</v>
      </c>
      <c r="B16" s="5">
        <f>C14</f>
        <v>2</v>
      </c>
      <c r="C16" s="5">
        <f>B16+D16</f>
        <v>9</v>
      </c>
      <c r="D16" s="29">
        <v>7</v>
      </c>
      <c r="E16" s="3"/>
      <c r="F16" s="22"/>
      <c r="G16" s="24"/>
      <c r="H16" s="3"/>
      <c r="I16" s="5">
        <v>5</v>
      </c>
      <c r="J16" s="25">
        <v>0.815</v>
      </c>
      <c r="K16" s="26">
        <f>IF(I16&lt;=$B$6,(K15+$B$2+$B$4+$B$5),(K15+$B$3+$B$4+$B$5))</f>
        <v>82.49999999999999</v>
      </c>
      <c r="L16" s="3"/>
    </row>
    <row r="17" spans="1:12" ht="15" customHeight="1">
      <c r="A17" s="24" t="s">
        <v>26</v>
      </c>
      <c r="B17" s="5">
        <f>C16</f>
        <v>9</v>
      </c>
      <c r="C17" s="5">
        <f>B17+D17</f>
        <v>29</v>
      </c>
      <c r="D17" s="29">
        <v>20</v>
      </c>
      <c r="E17" s="3"/>
      <c r="F17" s="22"/>
      <c r="G17" s="24"/>
      <c r="H17" s="3"/>
      <c r="I17" s="5">
        <v>6</v>
      </c>
      <c r="J17" s="25">
        <v>0.915</v>
      </c>
      <c r="K17" s="26">
        <f>IF(I17&lt;=$B$6,(K16+$B$2+$B$4+$B$5),(K16+$B$3+$B$4+$B$5))</f>
        <v>95.79999999999998</v>
      </c>
      <c r="L17" s="3"/>
    </row>
    <row r="18" spans="1:12" ht="15" customHeight="1">
      <c r="A18" s="3"/>
      <c r="B18" s="5"/>
      <c r="C18" s="5"/>
      <c r="D18" s="5"/>
      <c r="E18" s="3"/>
      <c r="F18" s="22"/>
      <c r="G18" s="24"/>
      <c r="H18" s="3"/>
      <c r="I18" s="5">
        <v>7</v>
      </c>
      <c r="J18" s="25">
        <v>0.948</v>
      </c>
      <c r="K18" s="26">
        <f>IF(I18&lt;=$B$6,(K17+$B$2+$B$4+$B$5),(K17+$B$3+$B$4+$B$5))</f>
        <v>109.09999999999998</v>
      </c>
      <c r="L18" s="3"/>
    </row>
    <row r="19" spans="1:12" ht="15" customHeight="1">
      <c r="A19" s="24" t="s">
        <v>27</v>
      </c>
      <c r="B19" s="5">
        <f>B16</f>
        <v>2</v>
      </c>
      <c r="C19" s="5">
        <f>B19+D19</f>
        <v>7.8</v>
      </c>
      <c r="D19" s="30">
        <f>$B$4</f>
        <v>5.8</v>
      </c>
      <c r="E19" s="3"/>
      <c r="F19" s="22"/>
      <c r="G19" s="24"/>
      <c r="H19" s="3"/>
      <c r="I19" s="5">
        <v>8</v>
      </c>
      <c r="J19" s="25">
        <v>0.96</v>
      </c>
      <c r="K19" s="26">
        <f>IF(I19&lt;=$B$6,(K18+$B$2+$B$4+$B$5),(K18+$B$3+$B$4+$B$5))</f>
        <v>122.39999999999998</v>
      </c>
      <c r="L19" s="3"/>
    </row>
    <row r="20" spans="1:12" ht="15" customHeight="1">
      <c r="A20" s="24" t="s">
        <v>28</v>
      </c>
      <c r="B20" s="5">
        <f>C16</f>
        <v>9</v>
      </c>
      <c r="C20" s="5">
        <f>B20+D20</f>
        <v>16</v>
      </c>
      <c r="D20" s="31">
        <f>$B$2</f>
        <v>7</v>
      </c>
      <c r="E20" s="3"/>
      <c r="F20" s="22"/>
      <c r="G20" s="24"/>
      <c r="H20" s="3"/>
      <c r="I20" s="5">
        <v>9</v>
      </c>
      <c r="J20" s="25">
        <v>0.984</v>
      </c>
      <c r="K20" s="26">
        <f>IF(I20&lt;=$B$6,(K19+$B$2+$B$4+$B$5),(K19+$B$3+$B$4+$B$5))</f>
        <v>135.7</v>
      </c>
      <c r="L20" s="3"/>
    </row>
    <row r="21" spans="1:12" ht="15" customHeight="1">
      <c r="A21" s="24" t="s">
        <v>29</v>
      </c>
      <c r="B21" s="5">
        <f>C20</f>
        <v>16</v>
      </c>
      <c r="C21" s="5">
        <f>B21+D21</f>
        <v>20</v>
      </c>
      <c r="D21" s="32">
        <v>4</v>
      </c>
      <c r="E21" s="3"/>
      <c r="F21" s="22"/>
      <c r="G21" s="24"/>
      <c r="H21" s="3"/>
      <c r="I21" s="5">
        <v>10</v>
      </c>
      <c r="J21" s="25">
        <v>1</v>
      </c>
      <c r="K21" s="26">
        <f>IF(I21&lt;=$B$6,(K20+$B$2+$B$4+$B$5),(K20+$B$3+$B$4+$B$5))</f>
        <v>149</v>
      </c>
      <c r="L21" s="3"/>
    </row>
    <row r="22" spans="1:12" ht="15" customHeight="1">
      <c r="A22" s="33"/>
      <c r="B22" s="34"/>
      <c r="C22" s="34"/>
      <c r="D22" s="34"/>
      <c r="E22" s="3"/>
      <c r="F22" s="3"/>
      <c r="G22" s="3"/>
      <c r="H22" s="3"/>
      <c r="I22" s="5">
        <v>11</v>
      </c>
      <c r="J22" s="25">
        <v>1</v>
      </c>
      <c r="K22" s="26">
        <f>IF(I22&lt;=$B$6,(K21+$B$2+$B$4+$B$5),(K21+$B$3+$B$4+$B$5))</f>
        <v>162.3</v>
      </c>
      <c r="L22" s="3"/>
    </row>
    <row r="23" spans="1:12" ht="15" customHeight="1">
      <c r="A23" s="35" t="s">
        <v>30</v>
      </c>
      <c r="B23" s="36"/>
      <c r="C23" s="36"/>
      <c r="D23" s="36"/>
      <c r="E23" s="17"/>
      <c r="F23" s="3"/>
      <c r="G23" s="3"/>
      <c r="H23" s="37"/>
      <c r="I23" s="38">
        <v>12</v>
      </c>
      <c r="J23" s="25">
        <v>1</v>
      </c>
      <c r="K23" s="26">
        <f>IF(I23&lt;=$B$6,(K22+$B$2+$B$4+$B$5),(K22+$B$3+$B$4+$B$5))</f>
        <v>175.60000000000002</v>
      </c>
      <c r="L23" s="3"/>
    </row>
    <row r="24" spans="1:12" ht="15" customHeight="1">
      <c r="A24" s="39" t="s">
        <v>31</v>
      </c>
      <c r="B24" s="40">
        <f>C20</f>
        <v>16</v>
      </c>
      <c r="C24" s="40">
        <f>B24+D24</f>
        <v>50.8</v>
      </c>
      <c r="D24" s="41">
        <f>$B$4*$B$6</f>
        <v>34.8</v>
      </c>
      <c r="E24" s="3"/>
      <c r="F24" s="3"/>
      <c r="G24" s="3"/>
      <c r="H24" s="3"/>
      <c r="I24" s="5"/>
      <c r="J24" s="42"/>
      <c r="K24" s="26"/>
      <c r="L24" s="5"/>
    </row>
    <row r="25" spans="1:12" ht="15" customHeight="1">
      <c r="A25" s="24" t="s">
        <v>32</v>
      </c>
      <c r="B25" s="5">
        <f>C24</f>
        <v>50.8</v>
      </c>
      <c r="C25" s="43">
        <f>B25+D25</f>
        <v>92.8</v>
      </c>
      <c r="D25" s="44">
        <f>$B$2*$B$6</f>
        <v>42</v>
      </c>
      <c r="E25" s="17"/>
      <c r="F25" s="3"/>
      <c r="G25" s="3"/>
      <c r="H25" s="3"/>
      <c r="I25" s="45"/>
      <c r="J25" s="42"/>
      <c r="K25" s="26"/>
      <c r="L25" s="46"/>
    </row>
    <row r="26" spans="1:12" ht="15" customHeight="1">
      <c r="A26" s="24" t="s">
        <v>33</v>
      </c>
      <c r="B26" s="5">
        <f>C25</f>
        <v>92.8</v>
      </c>
      <c r="C26" s="43">
        <f>B26+D26</f>
        <v>95.8</v>
      </c>
      <c r="D26" s="47">
        <f>$B$5*$B$6</f>
        <v>3</v>
      </c>
      <c r="E26" s="17"/>
      <c r="F26" s="3"/>
      <c r="G26" s="3"/>
      <c r="H26" s="3"/>
      <c r="I26" s="45"/>
      <c r="J26" s="42"/>
      <c r="K26" s="26"/>
      <c r="L26" s="46"/>
    </row>
    <row r="27" spans="1:12" ht="15" customHeight="1">
      <c r="A27" s="28"/>
      <c r="B27" s="5"/>
      <c r="C27" s="43"/>
      <c r="D27" s="36"/>
      <c r="E27" s="17"/>
      <c r="F27" s="3"/>
      <c r="G27" s="3"/>
      <c r="H27" s="3"/>
      <c r="I27" s="45"/>
      <c r="J27" s="42"/>
      <c r="K27" s="26"/>
      <c r="L27" s="46"/>
    </row>
    <row r="28" spans="1:12" ht="15" customHeight="1">
      <c r="A28" s="28" t="s">
        <v>34</v>
      </c>
      <c r="B28" s="5"/>
      <c r="C28" s="43"/>
      <c r="D28" s="36"/>
      <c r="E28" s="17"/>
      <c r="F28" s="3"/>
      <c r="G28" s="3"/>
      <c r="H28" s="3"/>
      <c r="I28" s="46"/>
      <c r="J28" s="46"/>
      <c r="K28" s="46"/>
      <c r="L28" s="46"/>
    </row>
    <row r="29" spans="1:12" ht="15" customHeight="1">
      <c r="A29" s="24" t="s">
        <v>31</v>
      </c>
      <c r="B29" s="5">
        <f>C26</f>
        <v>95.8</v>
      </c>
      <c r="C29" s="5">
        <f>B29+D29</f>
        <v>119</v>
      </c>
      <c r="D29" s="48">
        <f>$B$4*$B$7</f>
        <v>23.2</v>
      </c>
      <c r="E29" s="3"/>
      <c r="F29" s="3"/>
      <c r="G29" s="3"/>
      <c r="H29" s="3"/>
      <c r="I29" s="5"/>
      <c r="J29" s="5"/>
      <c r="K29" s="5"/>
      <c r="L29" s="5"/>
    </row>
    <row r="30" spans="1:12" ht="15" customHeight="1">
      <c r="A30" s="24" t="s">
        <v>35</v>
      </c>
      <c r="B30" s="5">
        <f>C29</f>
        <v>119</v>
      </c>
      <c r="C30" s="5">
        <f>B30+D30</f>
        <v>147</v>
      </c>
      <c r="D30" s="31">
        <f>$B$3*$B$7</f>
        <v>28</v>
      </c>
      <c r="E30" s="3"/>
      <c r="F30" s="3"/>
      <c r="G30" s="3"/>
      <c r="H30" s="3"/>
      <c r="I30" s="5"/>
      <c r="J30" s="5"/>
      <c r="K30" s="5"/>
      <c r="L30" s="5"/>
    </row>
    <row r="31" spans="1:12" ht="15" customHeight="1">
      <c r="A31" s="24" t="s">
        <v>33</v>
      </c>
      <c r="B31" s="5">
        <f>C30</f>
        <v>147</v>
      </c>
      <c r="C31" s="5">
        <f>B31+D31</f>
        <v>149</v>
      </c>
      <c r="D31" s="49">
        <f>$B$5*$B$7</f>
        <v>2</v>
      </c>
      <c r="E31" s="3"/>
      <c r="F31" s="3"/>
      <c r="G31" s="3"/>
      <c r="H31" s="3"/>
      <c r="I31" s="5"/>
      <c r="J31" s="5"/>
      <c r="K31" s="5"/>
      <c r="L31" s="5"/>
    </row>
    <row r="32" spans="1:12" ht="15" customHeight="1">
      <c r="A32" s="3"/>
      <c r="B32" s="3"/>
      <c r="C32" s="50"/>
      <c r="D32" s="51"/>
      <c r="E32" s="17"/>
      <c r="F32" s="3"/>
      <c r="G32" s="3"/>
      <c r="H32" s="3"/>
      <c r="I32" s="5"/>
      <c r="J32" s="5"/>
      <c r="K32" s="5"/>
      <c r="L32" s="5"/>
    </row>
  </sheetData>
  <conditionalFormatting sqref="K11:K27">
    <cfRule type="cellIs" priority="1" dxfId="0" operator="greaterThan" stopIfTrue="1">
      <formula>$B$8</formula>
    </cfRule>
  </conditionalFormatting>
  <printOptions/>
  <pageMargins left="0.75" right="0.75" top="1" bottom="1" header="0.5" footer="0.5"/>
  <pageSetup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Roche</dc:creator>
  <cp:keywords/>
  <dc:description/>
  <cp:lastModifiedBy/>
  <cp:category/>
  <cp:version/>
  <cp:contentType/>
  <cp:contentStatus/>
</cp:coreProperties>
</file>