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5516" windowWidth="28640" windowHeight="16000" activeTab="0"/>
  </bookViews>
  <sheets>
    <sheet name="Sheet1" sheetId="1" r:id="rId1"/>
  </sheets>
  <definedNames>
    <definedName name="_xlnm.Print_Area" localSheetId="0">'Sheet1'!$A$1:$P$48</definedName>
  </definedNames>
  <calcPr fullCalcOnLoad="1"/>
</workbook>
</file>

<file path=xl/sharedStrings.xml><?xml version="1.0" encoding="utf-8"?>
<sst xmlns="http://schemas.openxmlformats.org/spreadsheetml/2006/main" count="107" uniqueCount="95">
  <si>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</si>
  <si>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</si>
  <si>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</si>
  <si>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</si>
  <si>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</si>
  <si>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</si>
  <si>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</si>
  <si>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</si>
  <si>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</si>
  <si>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A02</t>
  </si>
  <si>
    <t>A01</t>
  </si>
  <si>
    <t>AI#</t>
  </si>
  <si>
    <t>A13</t>
  </si>
  <si>
    <t>A14</t>
  </si>
  <si>
    <t>A15</t>
  </si>
  <si>
    <t>A16</t>
  </si>
  <si>
    <t>who</t>
  </si>
  <si>
    <t>Tolstoy grant</t>
  </si>
  <si>
    <t>CfAO Keck</t>
  </si>
  <si>
    <r>
      <t>DOC:</t>
    </r>
    <r>
      <rPr>
        <sz val="10"/>
        <rFont val="Courier"/>
        <family val="0"/>
      </rPr>
      <t xml:space="preserve"> maintenance procedure defined and implemented</t>
    </r>
  </si>
  <si>
    <r>
      <t>DATA:</t>
    </r>
    <r>
      <rPr>
        <sz val="10"/>
        <rFont val="Courier"/>
        <family val="0"/>
      </rPr>
      <t xml:space="preserve"> KECK-AO data archives</t>
    </r>
  </si>
  <si>
    <r>
      <t>DOC:</t>
    </r>
    <r>
      <rPr>
        <sz val="10"/>
        <rFont val="Courier"/>
        <family val="0"/>
      </rPr>
      <t xml:space="preserve"> OPERA code user manual</t>
    </r>
  </si>
  <si>
    <r>
      <t>CODE:</t>
    </r>
    <r>
      <rPr>
        <sz val="10"/>
        <rFont val="Courier"/>
        <family val="0"/>
      </rPr>
      <t xml:space="preserve"> OPERA made ready for KECK-AO</t>
    </r>
  </si>
  <si>
    <t>number of hour per day</t>
  </si>
  <si>
    <t>total cost</t>
  </si>
  <si>
    <t>total time days</t>
  </si>
  <si>
    <t>E Tolstoy grant</t>
  </si>
  <si>
    <t>KECK/CfAO</t>
  </si>
  <si>
    <t>Gemini</t>
  </si>
  <si>
    <t>LJO hourly rate US$</t>
  </si>
  <si>
    <t>total availabe</t>
  </si>
  <si>
    <r>
      <t>DOC:</t>
    </r>
    <r>
      <rPr>
        <sz val="10"/>
        <rFont val="Courier"/>
        <family val="0"/>
      </rPr>
      <t xml:space="preserve"> lenslet count rate for tests</t>
    </r>
  </si>
  <si>
    <r>
      <t>DATA:</t>
    </r>
    <r>
      <rPr>
        <sz val="10"/>
        <rFont val="Courier"/>
        <family val="0"/>
      </rPr>
      <t xml:space="preserve"> 1st batch of ALTAIR sky data</t>
    </r>
  </si>
  <si>
    <t>Jun-27 to Jul-2</t>
  </si>
  <si>
    <t>SPIE 2010 San Diego</t>
  </si>
  <si>
    <t>Eastern</t>
  </si>
  <si>
    <t>summer</t>
  </si>
  <si>
    <t>winter</t>
  </si>
  <si>
    <t>activity level: days / week</t>
  </si>
  <si>
    <t>ascension-pentecote</t>
  </si>
  <si>
    <r>
      <t>DOC:</t>
    </r>
    <r>
      <rPr>
        <sz val="10"/>
        <rFont val="Courier"/>
        <family val="0"/>
      </rPr>
      <t xml:space="preserve"> report on first test of OPERA</t>
    </r>
  </si>
  <si>
    <r>
      <t>CODE:</t>
    </r>
    <r>
      <rPr>
        <sz val="10"/>
        <rFont val="Courier"/>
        <family val="0"/>
      </rPr>
      <t xml:space="preserve"> new OPERA software</t>
    </r>
  </si>
  <si>
    <r>
      <t>DATA:</t>
    </r>
    <r>
      <rPr>
        <sz val="10"/>
        <rFont val="Courier"/>
        <family val="0"/>
      </rPr>
      <t xml:space="preserve"> 2nd batch of ALTAIR sky data</t>
    </r>
  </si>
  <si>
    <r>
      <t>DOC: r</t>
    </r>
    <r>
      <rPr>
        <sz val="10"/>
        <rFont val="Courier"/>
        <family val="0"/>
      </rPr>
      <t>eport on final test of OPERA</t>
    </r>
  </si>
  <si>
    <r>
      <t>CODE:</t>
    </r>
    <r>
      <rPr>
        <sz val="10"/>
        <rFont val="Courier"/>
        <family val="0"/>
      </rPr>
      <t xml:space="preserve"> OPERA code translated to Gemini standards</t>
    </r>
  </si>
  <si>
    <r>
      <t>CODE:</t>
    </r>
    <r>
      <rPr>
        <sz val="10"/>
        <rFont val="Courier"/>
        <family val="0"/>
      </rPr>
      <t xml:space="preserve"> OPERA implemented into ALTAIR data pipeline</t>
    </r>
  </si>
  <si>
    <r>
      <t>DOC:</t>
    </r>
    <r>
      <rPr>
        <sz val="10"/>
        <rFont val="Courier"/>
        <family val="0"/>
      </rPr>
      <t xml:space="preserve"> report demonstrating compatibility of deliverable with specifications</t>
    </r>
  </si>
  <si>
    <r>
      <t>CODE:</t>
    </r>
    <r>
      <rPr>
        <sz val="10"/>
        <rFont val="Courier"/>
        <family val="0"/>
      </rPr>
      <t xml:space="preserve"> OPERA for KECK-AO</t>
    </r>
  </si>
  <si>
    <t>Deliverables (data, code, documents)</t>
  </si>
  <si>
    <t>LJO &amp; JCH</t>
  </si>
  <si>
    <t>LJO (+?)</t>
  </si>
  <si>
    <t>PWI (+?)</t>
  </si>
  <si>
    <t>LJO (PWI, +?)</t>
  </si>
  <si>
    <t>OPERA modifications for Keck AO (writing interfaces)</t>
  </si>
  <si>
    <t>Testing OPERA on 2nd batch of sky data</t>
  </si>
  <si>
    <t>margin US$</t>
  </si>
  <si>
    <t>margin days</t>
  </si>
  <si>
    <t>establish range of WFS photo-electron count rate per lenslet that is of interest for testing OPERA in bright to faint NGS conditions</t>
  </si>
  <si>
    <t>Testing OPERA on 1st batch of sky data.</t>
  </si>
  <si>
    <t>Get back on OPERA (house keeping, run it on ALTAIR archive data)</t>
  </si>
  <si>
    <t>Integrate Ralf Flicker legacy on KECK-AO</t>
  </si>
  <si>
    <t>Get on-sky AO data (archive or not), first batch.</t>
  </si>
  <si>
    <t>LJO</t>
  </si>
  <si>
    <t>JCH</t>
  </si>
  <si>
    <t>time shared with IMAKA</t>
  </si>
  <si>
    <t>Jan-4 to Mar-26: 1.5</t>
  </si>
  <si>
    <t>Apr-12 to Aug-27: 5</t>
  </si>
  <si>
    <t>Aug-30 to end: 3.5</t>
  </si>
  <si>
    <t>full on OPERA</t>
  </si>
  <si>
    <t>time left to start other projects</t>
  </si>
  <si>
    <t>Dec-20 to Jan-2</t>
  </si>
  <si>
    <t>vacations in 2010-2011</t>
  </si>
  <si>
    <t>2 weeks in March 2011</t>
  </si>
  <si>
    <t>ALTAIR or KECK actions</t>
  </si>
  <si>
    <t>Testing final product on ALTAIR, ensure that OPERA delivers what was expected</t>
  </si>
  <si>
    <t>Set-up a code maintenance procedure for OPERA on ALTAIR</t>
  </si>
  <si>
    <t>Testing &amp; debugging OPERA for Keck</t>
  </si>
  <si>
    <t>write OPERA user manual for ALTAIR</t>
  </si>
  <si>
    <t>LJO daily rate US$</t>
  </si>
  <si>
    <t>end date</t>
  </si>
  <si>
    <t>Get 2nd batch of ALTAIR sky data</t>
  </si>
  <si>
    <t>System debugging – ALTAIR &amp; OPERA.</t>
  </si>
  <si>
    <t>Prepare OPERA to make it compatible with GEMINI observatory software standards</t>
  </si>
  <si>
    <t xml:space="preserve">Mar-29 to Apr-11 </t>
  </si>
  <si>
    <t>13,14,24 May</t>
  </si>
  <si>
    <t>Jul-12 to Aug-22</t>
  </si>
  <si>
    <t>Implement OPERA inside ALTAIR data pipeline</t>
  </si>
  <si>
    <r>
      <t>DOC:</t>
    </r>
    <r>
      <rPr>
        <sz val="10"/>
        <rFont val="Courier"/>
        <family val="0"/>
      </rPr>
      <t xml:space="preserve"> summary of Ralf's contribution that is of interest for our project</t>
    </r>
  </si>
  <si>
    <t>LJO Cost per item</t>
  </si>
  <si>
    <t>LJO days</t>
  </si>
  <si>
    <t>JCH days</t>
  </si>
  <si>
    <t>Total LJO days</t>
  </si>
  <si>
    <t>Total LJO cost</t>
  </si>
  <si>
    <t>Get on-sky Keck AO data, first batch</t>
  </si>
  <si>
    <t>A03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</si>
</sst>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  <numFmt numFmtId="166" formatCode="&quot;$&quot;#,##0.00"/>
    <numFmt numFmtId="167" formatCode="&quot;$&quot;#,##0"/>
    <numFmt numFmtId="168" formatCode="m/d"/>
    <numFmt numFmtId="169" formatCode="mmmm\ d\,\ 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61"/>
      <name val="Arial"/>
      <family val="0"/>
    </font>
    <font>
      <b/>
      <sz val="10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color indexed="9"/>
      <name val="Courier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 vertical="top" wrapText="1"/>
    </xf>
    <xf numFmtId="164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wrapText="1"/>
    </xf>
    <xf numFmtId="167" fontId="6" fillId="2" borderId="2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horizontal="right"/>
    </xf>
    <xf numFmtId="167" fontId="6" fillId="2" borderId="4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vertical="center" wrapText="1"/>
    </xf>
    <xf numFmtId="167" fontId="5" fillId="2" borderId="4" xfId="0" applyNumberFormat="1" applyFont="1" applyFill="1" applyBorder="1" applyAlignment="1">
      <alignment horizontal="right" vertical="center" wrapText="1"/>
    </xf>
    <xf numFmtId="167" fontId="6" fillId="2" borderId="4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wrapText="1"/>
    </xf>
    <xf numFmtId="167" fontId="5" fillId="2" borderId="4" xfId="0" applyNumberFormat="1" applyFont="1" applyFill="1" applyBorder="1" applyAlignment="1">
      <alignment horizontal="right" wrapText="1"/>
    </xf>
    <xf numFmtId="0" fontId="0" fillId="3" borderId="3" xfId="0" applyFont="1" applyFill="1" applyBorder="1" applyAlignment="1">
      <alignment wrapText="1"/>
    </xf>
    <xf numFmtId="0" fontId="0" fillId="3" borderId="4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wrapText="1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wrapText="1"/>
    </xf>
    <xf numFmtId="0" fontId="0" fillId="3" borderId="6" xfId="0" applyFont="1" applyFill="1" applyBorder="1" applyAlignment="1">
      <alignment/>
    </xf>
    <xf numFmtId="0" fontId="5" fillId="4" borderId="5" xfId="0" applyFont="1" applyFill="1" applyBorder="1" applyAlignment="1">
      <alignment wrapText="1"/>
    </xf>
    <xf numFmtId="4" fontId="2" fillId="4" borderId="6" xfId="0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wrapText="1"/>
    </xf>
    <xf numFmtId="167" fontId="2" fillId="4" borderId="4" xfId="0" applyNumberFormat="1" applyFont="1" applyFill="1" applyBorder="1" applyAlignment="1">
      <alignment horizontal="right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vertical="center" wrapText="1"/>
    </xf>
    <xf numFmtId="14" fontId="6" fillId="5" borderId="7" xfId="0" applyNumberFormat="1" applyFont="1" applyFill="1" applyBorder="1" applyAlignment="1">
      <alignment horizontal="center" vertical="center" wrapText="1"/>
    </xf>
    <xf numFmtId="0" fontId="6" fillId="5" borderId="7" xfId="0" applyNumberFormat="1" applyFont="1" applyFill="1" applyBorder="1" applyAlignment="1">
      <alignment horizontal="center" vertical="center" wrapText="1"/>
    </xf>
    <xf numFmtId="16" fontId="6" fillId="5" borderId="7" xfId="0" applyNumberFormat="1" applyFont="1" applyFill="1" applyBorder="1" applyAlignment="1">
      <alignment horizontal="center" vertical="center" wrapText="1"/>
    </xf>
    <xf numFmtId="167" fontId="6" fillId="5" borderId="7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left" vertical="center" wrapText="1"/>
    </xf>
    <xf numFmtId="16" fontId="6" fillId="6" borderId="7" xfId="0" applyNumberFormat="1" applyFont="1" applyFill="1" applyBorder="1" applyAlignment="1">
      <alignment horizontal="center" vertical="center" wrapText="1"/>
    </xf>
    <xf numFmtId="167" fontId="6" fillId="6" borderId="7" xfId="0" applyNumberFormat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49" fontId="8" fillId="7" borderId="9" xfId="0" applyNumberFormat="1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167" fontId="6" fillId="5" borderId="12" xfId="0" applyNumberFormat="1" applyFont="1" applyFill="1" applyBorder="1" applyAlignment="1">
      <alignment horizontal="center" vertical="center" wrapText="1"/>
    </xf>
    <xf numFmtId="0" fontId="6" fillId="6" borderId="11" xfId="0" applyNumberFormat="1" applyFont="1" applyFill="1" applyBorder="1" applyAlignment="1">
      <alignment horizontal="center" vertical="center" wrapText="1"/>
    </xf>
    <xf numFmtId="167" fontId="6" fillId="6" borderId="12" xfId="0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6" fillId="5" borderId="14" xfId="0" applyNumberFormat="1" applyFont="1" applyFill="1" applyBorder="1" applyAlignment="1">
      <alignment horizontal="center" vertical="center" wrapText="1"/>
    </xf>
    <xf numFmtId="0" fontId="8" fillId="7" borderId="14" xfId="0" applyNumberFormat="1" applyFont="1" applyFill="1" applyBorder="1" applyAlignment="1">
      <alignment horizontal="center" vertical="center" wrapText="1"/>
    </xf>
    <xf numFmtId="16" fontId="6" fillId="5" borderId="14" xfId="0" applyNumberFormat="1" applyFont="1" applyFill="1" applyBorder="1" applyAlignment="1">
      <alignment horizontal="center" vertical="center" wrapText="1"/>
    </xf>
    <xf numFmtId="167" fontId="6" fillId="5" borderId="14" xfId="0" applyNumberFormat="1" applyFont="1" applyFill="1" applyBorder="1" applyAlignment="1">
      <alignment horizontal="center" vertical="center" wrapText="1"/>
    </xf>
    <xf numFmtId="167" fontId="8" fillId="7" borderId="15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/>
    </xf>
    <xf numFmtId="164" fontId="6" fillId="8" borderId="11" xfId="0" applyNumberFormat="1" applyFont="1" applyFill="1" applyBorder="1" applyAlignment="1">
      <alignment horizontal="center" vertical="center" wrapText="1"/>
    </xf>
    <xf numFmtId="167" fontId="6" fillId="8" borderId="11" xfId="0" applyNumberFormat="1" applyFont="1" applyFill="1" applyBorder="1" applyAlignment="1">
      <alignment horizontal="center" vertical="center" wrapText="1"/>
    </xf>
    <xf numFmtId="167" fontId="6" fillId="8" borderId="11" xfId="0" applyNumberFormat="1" applyFont="1" applyFill="1" applyBorder="1" applyAlignment="1">
      <alignment horizontal="center"/>
    </xf>
    <xf numFmtId="167" fontId="6" fillId="5" borderId="12" xfId="0" applyNumberFormat="1" applyFont="1" applyFill="1" applyBorder="1" applyAlignment="1">
      <alignment horizontal="center"/>
    </xf>
    <xf numFmtId="167" fontId="6" fillId="8" borderId="13" xfId="0" applyNumberFormat="1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167" fontId="6" fillId="5" borderId="15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0" fillId="3" borderId="0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wrapText="1"/>
    </xf>
    <xf numFmtId="0" fontId="10" fillId="7" borderId="2" xfId="0" applyFont="1" applyFill="1" applyBorder="1" applyAlignment="1">
      <alignment/>
    </xf>
    <xf numFmtId="0" fontId="10" fillId="7" borderId="2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7"/>
  <sheetViews>
    <sheetView tabSelected="1" zoomScaleSheetLayoutView="50" workbookViewId="0" topLeftCell="A1">
      <selection activeCell="A20" sqref="A20"/>
    </sheetView>
  </sheetViews>
  <sheetFormatPr defaultColWidth="8.8515625" defaultRowHeight="12.75"/>
  <cols>
    <col min="1" max="1" width="2.7109375" style="10" customWidth="1"/>
    <col min="2" max="2" width="5.00390625" style="10" customWidth="1"/>
    <col min="3" max="3" width="28.28125" style="10" customWidth="1"/>
    <col min="4" max="4" width="30.28125" style="10" customWidth="1"/>
    <col min="5" max="5" width="6.421875" style="10" customWidth="1"/>
    <col min="6" max="7" width="5.421875" style="10" customWidth="1"/>
    <col min="8" max="8" width="6.140625" style="10" customWidth="1"/>
    <col min="9" max="9" width="6.8515625" style="10" customWidth="1"/>
    <col min="10" max="10" width="8.8515625" style="10" customWidth="1"/>
    <col min="11" max="11" width="9.140625" style="10" customWidth="1"/>
    <col min="12" max="12" width="4.140625" style="10" customWidth="1"/>
    <col min="13" max="13" width="9.28125" style="20" customWidth="1"/>
    <col min="14" max="14" width="9.140625" style="20" customWidth="1"/>
    <col min="15" max="15" width="9.8515625" style="20" customWidth="1"/>
    <col min="16" max="16" width="4.140625" style="12" customWidth="1"/>
    <col min="17" max="17" width="21.8515625" style="12" customWidth="1"/>
    <col min="18" max="18" width="10.8515625" style="12" customWidth="1"/>
    <col min="19" max="19" width="10.140625" style="12" customWidth="1"/>
    <col min="20" max="20" width="9.421875" style="12" customWidth="1"/>
    <col min="21" max="21" width="2.00390625" style="12" customWidth="1"/>
    <col min="22" max="22" width="9.00390625" style="12" customWidth="1"/>
    <col min="23" max="23" width="8.8515625" style="12" customWidth="1"/>
    <col min="24" max="24" width="9.140625" style="12" customWidth="1"/>
    <col min="25" max="16384" width="8.8515625" style="10" customWidth="1"/>
  </cols>
  <sheetData>
    <row r="1" ht="12.75" thickBot="1"/>
    <row r="2" spans="2:21" s="1" customFormat="1" ht="48">
      <c r="B2" s="67" t="s">
        <v>11</v>
      </c>
      <c r="C2" s="68" t="s">
        <v>73</v>
      </c>
      <c r="D2" s="68" t="s">
        <v>48</v>
      </c>
      <c r="E2" s="68" t="s">
        <v>16</v>
      </c>
      <c r="F2" s="68" t="s">
        <v>89</v>
      </c>
      <c r="G2" s="68" t="s">
        <v>90</v>
      </c>
      <c r="H2" s="68" t="s">
        <v>91</v>
      </c>
      <c r="I2" s="69" t="s">
        <v>79</v>
      </c>
      <c r="J2" s="68" t="s">
        <v>88</v>
      </c>
      <c r="K2" s="70" t="s">
        <v>92</v>
      </c>
      <c r="L2" s="3"/>
      <c r="M2" s="67" t="s">
        <v>17</v>
      </c>
      <c r="N2" s="68" t="s">
        <v>18</v>
      </c>
      <c r="O2" s="70" t="s">
        <v>28</v>
      </c>
      <c r="P2" s="3"/>
      <c r="S2" s="3"/>
      <c r="T2" s="3"/>
      <c r="U2" s="3"/>
    </row>
    <row r="3" spans="2:21" ht="43.5" customHeight="1">
      <c r="B3" s="71" t="s">
        <v>10</v>
      </c>
      <c r="C3" s="56" t="s">
        <v>59</v>
      </c>
      <c r="D3" s="57"/>
      <c r="E3" s="58" t="s">
        <v>62</v>
      </c>
      <c r="F3" s="59">
        <v>10</v>
      </c>
      <c r="G3" s="56">
        <v>0</v>
      </c>
      <c r="H3" s="59">
        <f>F3</f>
        <v>10</v>
      </c>
      <c r="I3" s="60">
        <v>40207</v>
      </c>
      <c r="J3" s="61">
        <f>D23*F3</f>
        <v>6560</v>
      </c>
      <c r="K3" s="72">
        <f>J3</f>
        <v>6560</v>
      </c>
      <c r="L3" s="9"/>
      <c r="M3" s="84"/>
      <c r="N3" s="66">
        <f>J3</f>
        <v>6560</v>
      </c>
      <c r="O3" s="72"/>
      <c r="P3" s="30"/>
      <c r="T3" s="9"/>
      <c r="U3" s="9"/>
    </row>
    <row r="4" spans="2:21" ht="78.75" customHeight="1">
      <c r="B4" s="71" t="s">
        <v>9</v>
      </c>
      <c r="C4" s="56" t="s">
        <v>57</v>
      </c>
      <c r="D4" s="62" t="s">
        <v>31</v>
      </c>
      <c r="E4" s="58" t="s">
        <v>62</v>
      </c>
      <c r="F4" s="59">
        <v>2</v>
      </c>
      <c r="G4" s="56">
        <v>0</v>
      </c>
      <c r="H4" s="59">
        <f aca="true" t="shared" si="0" ref="H4:H11">H3+F4</f>
        <v>12</v>
      </c>
      <c r="I4" s="60">
        <v>40220</v>
      </c>
      <c r="J4" s="61">
        <f>D23*F4</f>
        <v>1312</v>
      </c>
      <c r="K4" s="72">
        <f aca="true" t="shared" si="1" ref="K4:K18">K3+J4</f>
        <v>7872</v>
      </c>
      <c r="L4" s="9"/>
      <c r="M4" s="84"/>
      <c r="N4" s="66">
        <f>J4</f>
        <v>1312</v>
      </c>
      <c r="O4" s="72"/>
      <c r="P4" s="30"/>
      <c r="T4" s="9"/>
      <c r="U4" s="9"/>
    </row>
    <row r="5" spans="2:21" ht="46.5" customHeight="1">
      <c r="B5" s="71" t="s">
        <v>94</v>
      </c>
      <c r="C5" s="56" t="s">
        <v>61</v>
      </c>
      <c r="D5" s="62" t="s">
        <v>32</v>
      </c>
      <c r="E5" s="56" t="s">
        <v>63</v>
      </c>
      <c r="F5" s="59">
        <v>0</v>
      </c>
      <c r="G5" s="56">
        <v>5</v>
      </c>
      <c r="H5" s="59">
        <f t="shared" si="0"/>
        <v>12</v>
      </c>
      <c r="I5" s="60">
        <v>40220</v>
      </c>
      <c r="J5" s="61">
        <f>D23*F5</f>
        <v>0</v>
      </c>
      <c r="K5" s="72">
        <f t="shared" si="1"/>
        <v>7872</v>
      </c>
      <c r="L5" s="9"/>
      <c r="M5" s="84"/>
      <c r="N5" s="66">
        <f>J5</f>
        <v>0</v>
      </c>
      <c r="O5" s="72"/>
      <c r="P5" s="30"/>
      <c r="T5" s="9"/>
      <c r="U5" s="9"/>
    </row>
    <row r="6" spans="2:21" ht="39" customHeight="1">
      <c r="B6" s="71" t="s">
        <v>0</v>
      </c>
      <c r="C6" s="56" t="s">
        <v>58</v>
      </c>
      <c r="D6" s="62" t="s">
        <v>40</v>
      </c>
      <c r="E6" s="56" t="s">
        <v>62</v>
      </c>
      <c r="F6" s="59">
        <v>20</v>
      </c>
      <c r="G6" s="56">
        <v>0</v>
      </c>
      <c r="H6" s="59">
        <f t="shared" si="0"/>
        <v>32</v>
      </c>
      <c r="I6" s="60">
        <v>40291</v>
      </c>
      <c r="J6" s="61">
        <f>D23*F6</f>
        <v>13120</v>
      </c>
      <c r="K6" s="72">
        <f t="shared" si="1"/>
        <v>20992</v>
      </c>
      <c r="L6" s="9"/>
      <c r="M6" s="84"/>
      <c r="N6" s="66">
        <f>J6</f>
        <v>13120</v>
      </c>
      <c r="O6" s="72"/>
      <c r="P6" s="30"/>
      <c r="T6" s="9"/>
      <c r="U6" s="9"/>
    </row>
    <row r="7" spans="2:21" ht="33" customHeight="1">
      <c r="B7" s="71" t="s">
        <v>1</v>
      </c>
      <c r="C7" s="56" t="s">
        <v>81</v>
      </c>
      <c r="D7" s="62" t="s">
        <v>41</v>
      </c>
      <c r="E7" s="56" t="s">
        <v>49</v>
      </c>
      <c r="F7" s="59">
        <v>40</v>
      </c>
      <c r="G7" s="56">
        <v>40</v>
      </c>
      <c r="H7" s="59">
        <f t="shared" si="0"/>
        <v>72</v>
      </c>
      <c r="I7" s="60">
        <v>40352</v>
      </c>
      <c r="J7" s="61">
        <f>D23*F7</f>
        <v>26240</v>
      </c>
      <c r="K7" s="72">
        <f t="shared" si="1"/>
        <v>47232</v>
      </c>
      <c r="L7" s="9"/>
      <c r="M7" s="85">
        <f>(J7-N7)/2</f>
        <v>1766</v>
      </c>
      <c r="N7" s="66">
        <f>D29-N6-N5-N4-N3</f>
        <v>22708</v>
      </c>
      <c r="O7" s="72">
        <f aca="true" t="shared" si="2" ref="O7:O18">M7</f>
        <v>1766</v>
      </c>
      <c r="P7" s="30"/>
      <c r="T7" s="9"/>
      <c r="U7" s="9"/>
    </row>
    <row r="8" spans="2:21" ht="31.5" customHeight="1">
      <c r="B8" s="71" t="s">
        <v>2</v>
      </c>
      <c r="C8" s="56" t="s">
        <v>80</v>
      </c>
      <c r="D8" s="62" t="s">
        <v>42</v>
      </c>
      <c r="E8" s="56" t="s">
        <v>63</v>
      </c>
      <c r="F8" s="59">
        <v>0</v>
      </c>
      <c r="G8" s="56">
        <v>5</v>
      </c>
      <c r="H8" s="59">
        <f t="shared" si="0"/>
        <v>72</v>
      </c>
      <c r="I8" s="60">
        <v>40352</v>
      </c>
      <c r="J8" s="61">
        <f>D23*F8</f>
        <v>0</v>
      </c>
      <c r="K8" s="72">
        <f t="shared" si="1"/>
        <v>47232</v>
      </c>
      <c r="L8" s="9"/>
      <c r="M8" s="85">
        <f aca="true" t="shared" si="3" ref="M8:M18">J8/2</f>
        <v>0</v>
      </c>
      <c r="N8" s="66"/>
      <c r="O8" s="72">
        <f t="shared" si="2"/>
        <v>0</v>
      </c>
      <c r="P8" s="30"/>
      <c r="T8" s="9"/>
      <c r="U8" s="9"/>
    </row>
    <row r="9" spans="2:21" ht="34.5" customHeight="1">
      <c r="B9" s="71" t="s">
        <v>3</v>
      </c>
      <c r="C9" s="56" t="s">
        <v>54</v>
      </c>
      <c r="D9" s="62" t="s">
        <v>43</v>
      </c>
      <c r="E9" s="56" t="s">
        <v>62</v>
      </c>
      <c r="F9" s="59">
        <v>20</v>
      </c>
      <c r="G9" s="56">
        <v>0</v>
      </c>
      <c r="H9" s="59">
        <f t="shared" si="0"/>
        <v>92</v>
      </c>
      <c r="I9" s="60">
        <v>40434</v>
      </c>
      <c r="J9" s="61">
        <f>D23*F9</f>
        <v>13120</v>
      </c>
      <c r="K9" s="72">
        <f t="shared" si="1"/>
        <v>60352</v>
      </c>
      <c r="L9" s="9"/>
      <c r="M9" s="85">
        <f t="shared" si="3"/>
        <v>6560</v>
      </c>
      <c r="N9" s="66"/>
      <c r="O9" s="72">
        <f t="shared" si="2"/>
        <v>6560</v>
      </c>
      <c r="P9" s="30"/>
      <c r="T9" s="9"/>
      <c r="U9" s="9"/>
    </row>
    <row r="10" spans="2:21" ht="55.5" customHeight="1">
      <c r="B10" s="71" t="s">
        <v>4</v>
      </c>
      <c r="C10" s="56" t="s">
        <v>82</v>
      </c>
      <c r="D10" s="62" t="s">
        <v>44</v>
      </c>
      <c r="E10" s="56" t="s">
        <v>50</v>
      </c>
      <c r="F10" s="59">
        <v>15</v>
      </c>
      <c r="G10" s="56">
        <v>0</v>
      </c>
      <c r="H10" s="59">
        <f t="shared" si="0"/>
        <v>107</v>
      </c>
      <c r="I10" s="60">
        <v>40463</v>
      </c>
      <c r="J10" s="61">
        <f>D23*F10</f>
        <v>9840</v>
      </c>
      <c r="K10" s="72">
        <f t="shared" si="1"/>
        <v>70192</v>
      </c>
      <c r="L10" s="9"/>
      <c r="M10" s="85">
        <f t="shared" si="3"/>
        <v>4920</v>
      </c>
      <c r="N10" s="66"/>
      <c r="O10" s="72">
        <f t="shared" si="2"/>
        <v>4920</v>
      </c>
      <c r="P10" s="30"/>
      <c r="T10" s="9"/>
      <c r="U10" s="9"/>
    </row>
    <row r="11" spans="2:21" ht="54.75" customHeight="1">
      <c r="B11" s="71" t="s">
        <v>5</v>
      </c>
      <c r="C11" s="56" t="s">
        <v>86</v>
      </c>
      <c r="D11" s="62" t="s">
        <v>45</v>
      </c>
      <c r="E11" s="56" t="s">
        <v>50</v>
      </c>
      <c r="F11" s="59">
        <v>10</v>
      </c>
      <c r="G11" s="56">
        <v>0</v>
      </c>
      <c r="H11" s="59">
        <f t="shared" si="0"/>
        <v>117</v>
      </c>
      <c r="I11" s="60">
        <v>40484</v>
      </c>
      <c r="J11" s="61">
        <f>D23*F11</f>
        <v>6560</v>
      </c>
      <c r="K11" s="72">
        <f t="shared" si="1"/>
        <v>76752</v>
      </c>
      <c r="L11" s="9"/>
      <c r="M11" s="85">
        <f t="shared" si="3"/>
        <v>3280</v>
      </c>
      <c r="N11" s="66"/>
      <c r="O11" s="72">
        <f t="shared" si="2"/>
        <v>3280</v>
      </c>
      <c r="U11" s="9"/>
    </row>
    <row r="12" spans="2:25" ht="54" customHeight="1">
      <c r="B12" s="73" t="s">
        <v>6</v>
      </c>
      <c r="C12" s="63" t="s">
        <v>60</v>
      </c>
      <c r="D12" s="64" t="s">
        <v>87</v>
      </c>
      <c r="E12" s="63" t="s">
        <v>62</v>
      </c>
      <c r="F12" s="63">
        <v>10</v>
      </c>
      <c r="G12" s="63">
        <v>0</v>
      </c>
      <c r="H12" s="63">
        <f aca="true" t="shared" si="4" ref="H12:H18">H11+F12</f>
        <v>127</v>
      </c>
      <c r="I12" s="65">
        <v>40504</v>
      </c>
      <c r="J12" s="66">
        <f>D23*F12</f>
        <v>6560</v>
      </c>
      <c r="K12" s="74">
        <f t="shared" si="1"/>
        <v>83312</v>
      </c>
      <c r="L12" s="9"/>
      <c r="M12" s="85">
        <f t="shared" si="3"/>
        <v>3280</v>
      </c>
      <c r="N12" s="66"/>
      <c r="O12" s="72">
        <f t="shared" si="2"/>
        <v>3280</v>
      </c>
      <c r="U12" s="9"/>
      <c r="Y12" s="12"/>
    </row>
    <row r="13" spans="2:25" ht="34.5" customHeight="1">
      <c r="B13" s="73" t="s">
        <v>7</v>
      </c>
      <c r="C13" s="63" t="s">
        <v>53</v>
      </c>
      <c r="D13" s="64" t="s">
        <v>47</v>
      </c>
      <c r="E13" s="63" t="s">
        <v>62</v>
      </c>
      <c r="F13" s="63">
        <v>15</v>
      </c>
      <c r="G13" s="63">
        <v>0</v>
      </c>
      <c r="H13" s="63">
        <f t="shared" si="4"/>
        <v>142</v>
      </c>
      <c r="I13" s="65">
        <v>40547</v>
      </c>
      <c r="J13" s="66">
        <f>D23*F13</f>
        <v>9840</v>
      </c>
      <c r="K13" s="74">
        <f t="shared" si="1"/>
        <v>93152</v>
      </c>
      <c r="L13" s="9"/>
      <c r="M13" s="85">
        <f t="shared" si="3"/>
        <v>4920</v>
      </c>
      <c r="N13" s="66"/>
      <c r="O13" s="72">
        <f t="shared" si="2"/>
        <v>4920</v>
      </c>
      <c r="U13" s="9"/>
      <c r="Y13" s="12"/>
    </row>
    <row r="14" spans="2:21" ht="43.5" customHeight="1">
      <c r="B14" s="71" t="s">
        <v>8</v>
      </c>
      <c r="C14" s="56" t="s">
        <v>74</v>
      </c>
      <c r="D14" s="62" t="s">
        <v>46</v>
      </c>
      <c r="E14" s="56" t="s">
        <v>50</v>
      </c>
      <c r="F14" s="59">
        <v>5</v>
      </c>
      <c r="G14" s="56">
        <v>0</v>
      </c>
      <c r="H14" s="59">
        <f t="shared" si="4"/>
        <v>147</v>
      </c>
      <c r="I14" s="60">
        <v>40556</v>
      </c>
      <c r="J14" s="61">
        <f>D23*F14</f>
        <v>3280</v>
      </c>
      <c r="K14" s="72">
        <f t="shared" si="1"/>
        <v>96432</v>
      </c>
      <c r="L14" s="9"/>
      <c r="M14" s="85">
        <f t="shared" si="3"/>
        <v>1640</v>
      </c>
      <c r="N14" s="66"/>
      <c r="O14" s="72">
        <f t="shared" si="2"/>
        <v>1640</v>
      </c>
      <c r="U14" s="9"/>
    </row>
    <row r="15" spans="2:21" ht="36">
      <c r="B15" s="71" t="s">
        <v>12</v>
      </c>
      <c r="C15" s="56" t="s">
        <v>75</v>
      </c>
      <c r="D15" s="62" t="s">
        <v>19</v>
      </c>
      <c r="E15" s="56" t="s">
        <v>50</v>
      </c>
      <c r="F15" s="59">
        <v>10</v>
      </c>
      <c r="G15" s="56">
        <v>0</v>
      </c>
      <c r="H15" s="59">
        <f t="shared" si="4"/>
        <v>157</v>
      </c>
      <c r="I15" s="60">
        <v>40576</v>
      </c>
      <c r="J15" s="61">
        <f>D23*F15</f>
        <v>6560</v>
      </c>
      <c r="K15" s="72">
        <f t="shared" si="1"/>
        <v>102992</v>
      </c>
      <c r="L15" s="31"/>
      <c r="M15" s="85">
        <f t="shared" si="3"/>
        <v>3280</v>
      </c>
      <c r="N15" s="66"/>
      <c r="O15" s="72">
        <f t="shared" si="2"/>
        <v>3280</v>
      </c>
      <c r="P15" s="2"/>
      <c r="Q15" s="2"/>
      <c r="T15" s="11"/>
      <c r="U15" s="11"/>
    </row>
    <row r="16" spans="2:25" s="19" customFormat="1" ht="61.5" customHeight="1">
      <c r="B16" s="73" t="s">
        <v>13</v>
      </c>
      <c r="C16" s="63" t="s">
        <v>93</v>
      </c>
      <c r="D16" s="64" t="s">
        <v>20</v>
      </c>
      <c r="E16" s="63" t="s">
        <v>51</v>
      </c>
      <c r="F16" s="63">
        <v>10</v>
      </c>
      <c r="G16" s="63">
        <v>0</v>
      </c>
      <c r="H16" s="63">
        <f t="shared" si="4"/>
        <v>167</v>
      </c>
      <c r="I16" s="65">
        <v>40597</v>
      </c>
      <c r="J16" s="66">
        <f>D23*F16</f>
        <v>6560</v>
      </c>
      <c r="K16" s="74">
        <f t="shared" si="1"/>
        <v>109552</v>
      </c>
      <c r="L16" s="9"/>
      <c r="M16" s="85">
        <f t="shared" si="3"/>
        <v>3280</v>
      </c>
      <c r="N16" s="63"/>
      <c r="O16" s="72">
        <f t="shared" si="2"/>
        <v>3280</v>
      </c>
      <c r="P16" s="15"/>
      <c r="Q16" s="16"/>
      <c r="R16" s="16"/>
      <c r="S16" s="16"/>
      <c r="T16" s="16"/>
      <c r="U16" s="16"/>
      <c r="V16" s="16"/>
      <c r="W16" s="17"/>
      <c r="X16" s="18"/>
      <c r="Y16" s="18"/>
    </row>
    <row r="17" spans="2:25" s="19" customFormat="1" ht="36">
      <c r="B17" s="73" t="s">
        <v>14</v>
      </c>
      <c r="C17" s="63" t="s">
        <v>76</v>
      </c>
      <c r="D17" s="64" t="s">
        <v>22</v>
      </c>
      <c r="E17" s="63" t="s">
        <v>52</v>
      </c>
      <c r="F17" s="63">
        <v>15</v>
      </c>
      <c r="G17" s="63">
        <v>0</v>
      </c>
      <c r="H17" s="63">
        <f t="shared" si="4"/>
        <v>182</v>
      </c>
      <c r="I17" s="65">
        <v>40626</v>
      </c>
      <c r="J17" s="66">
        <f>D23*F17</f>
        <v>9840</v>
      </c>
      <c r="K17" s="74">
        <f t="shared" si="1"/>
        <v>119392</v>
      </c>
      <c r="L17" s="9"/>
      <c r="M17" s="86">
        <f t="shared" si="3"/>
        <v>4920</v>
      </c>
      <c r="N17" s="83"/>
      <c r="O17" s="87">
        <f t="shared" si="2"/>
        <v>4920</v>
      </c>
      <c r="Q17" s="16"/>
      <c r="R17" s="16"/>
      <c r="S17" s="16"/>
      <c r="T17" s="21"/>
      <c r="U17" s="21"/>
      <c r="V17" s="16"/>
      <c r="W17" s="17"/>
      <c r="X17" s="18"/>
      <c r="Y17" s="18"/>
    </row>
    <row r="18" spans="2:24" s="19" customFormat="1" ht="46.5" customHeight="1" thickBot="1">
      <c r="B18" s="75" t="s">
        <v>15</v>
      </c>
      <c r="C18" s="76" t="s">
        <v>77</v>
      </c>
      <c r="D18" s="77" t="s">
        <v>21</v>
      </c>
      <c r="E18" s="76" t="s">
        <v>62</v>
      </c>
      <c r="F18" s="78">
        <v>10</v>
      </c>
      <c r="G18" s="76">
        <v>0</v>
      </c>
      <c r="H18" s="79">
        <f t="shared" si="4"/>
        <v>192</v>
      </c>
      <c r="I18" s="80">
        <v>40660</v>
      </c>
      <c r="J18" s="81">
        <f>D23*F18</f>
        <v>6560</v>
      </c>
      <c r="K18" s="82">
        <f t="shared" si="1"/>
        <v>125952</v>
      </c>
      <c r="L18" s="14"/>
      <c r="M18" s="88">
        <f t="shared" si="3"/>
        <v>3280</v>
      </c>
      <c r="N18" s="89"/>
      <c r="O18" s="90">
        <f t="shared" si="2"/>
        <v>3280</v>
      </c>
      <c r="P18" s="16"/>
      <c r="Q18" s="16"/>
      <c r="R18" s="16"/>
      <c r="S18" s="21"/>
      <c r="T18" s="21"/>
      <c r="U18" s="16"/>
      <c r="V18" s="17"/>
      <c r="W18" s="18"/>
      <c r="X18" s="18"/>
    </row>
    <row r="19" spans="2:24" s="19" customFormat="1" ht="12">
      <c r="B19" s="4"/>
      <c r="C19" s="6"/>
      <c r="D19" s="6"/>
      <c r="E19" s="7"/>
      <c r="F19" s="7"/>
      <c r="G19" s="8"/>
      <c r="H19" s="5"/>
      <c r="I19" s="5"/>
      <c r="J19" s="10"/>
      <c r="K19" s="11"/>
      <c r="L19" s="13"/>
      <c r="M19" s="32">
        <f>M7+M8+M9+M10+M11+M12+M13+M14+M15+M16+M17+M18</f>
        <v>41126</v>
      </c>
      <c r="N19" s="32">
        <f>N3+N4+N5+N6+N7</f>
        <v>43700</v>
      </c>
      <c r="O19" s="32">
        <f>O7+O8+O9+O10+O11+O12+O13+O14+O15+O16+O17+O18</f>
        <v>41126</v>
      </c>
      <c r="P19" s="16"/>
      <c r="Q19" s="16"/>
      <c r="R19" s="16"/>
      <c r="S19" s="16"/>
      <c r="T19" s="16"/>
      <c r="U19" s="16"/>
      <c r="V19" s="17"/>
      <c r="W19" s="22"/>
      <c r="X19" s="18"/>
    </row>
    <row r="20" spans="2:24" s="19" customFormat="1" ht="12.75" thickBot="1">
      <c r="B20" s="4"/>
      <c r="C20" s="6"/>
      <c r="D20" s="6"/>
      <c r="E20" s="7"/>
      <c r="F20" s="7"/>
      <c r="G20" s="8"/>
      <c r="H20" s="5"/>
      <c r="I20" s="5"/>
      <c r="J20" s="10"/>
      <c r="K20" s="11"/>
      <c r="L20" s="13"/>
      <c r="M20" s="32"/>
      <c r="N20" s="32"/>
      <c r="O20" s="32"/>
      <c r="P20" s="16"/>
      <c r="Q20" s="16"/>
      <c r="R20" s="16"/>
      <c r="S20" s="16"/>
      <c r="T20" s="16"/>
      <c r="U20" s="16"/>
      <c r="V20" s="17"/>
      <c r="W20" s="22"/>
      <c r="X20" s="18"/>
    </row>
    <row r="21" spans="2:18" ht="12">
      <c r="B21" s="19"/>
      <c r="C21" s="33" t="s">
        <v>29</v>
      </c>
      <c r="D21" s="34">
        <v>82</v>
      </c>
      <c r="E21" s="13"/>
      <c r="F21" s="13"/>
      <c r="G21" s="14"/>
      <c r="H21" s="13"/>
      <c r="I21" s="13"/>
      <c r="P21" s="29"/>
      <c r="Q21" s="29"/>
      <c r="R21" s="29"/>
    </row>
    <row r="22" spans="2:24" ht="12">
      <c r="B22" s="19"/>
      <c r="C22" s="35" t="s">
        <v>23</v>
      </c>
      <c r="D22" s="36">
        <v>8</v>
      </c>
      <c r="E22" s="13"/>
      <c r="F22" s="13"/>
      <c r="G22" s="14"/>
      <c r="H22" s="13"/>
      <c r="I22" s="13"/>
      <c r="O22" s="28"/>
      <c r="P22" s="29"/>
      <c r="Q22" s="29"/>
      <c r="R22" s="29"/>
      <c r="V22" s="25"/>
      <c r="W22" s="25"/>
      <c r="X22" s="25"/>
    </row>
    <row r="23" spans="2:24" ht="12">
      <c r="B23" s="19"/>
      <c r="C23" s="35" t="s">
        <v>78</v>
      </c>
      <c r="D23" s="37">
        <f>D21*D22</f>
        <v>656</v>
      </c>
      <c r="E23" s="13"/>
      <c r="F23" s="13"/>
      <c r="G23" s="14"/>
      <c r="H23" s="13"/>
      <c r="I23" s="13"/>
      <c r="J23" s="13"/>
      <c r="K23" s="13"/>
      <c r="W23" s="25"/>
      <c r="X23" s="25"/>
    </row>
    <row r="24" spans="2:24" ht="12">
      <c r="B24" s="19"/>
      <c r="C24" s="35"/>
      <c r="D24" s="36"/>
      <c r="E24" s="13"/>
      <c r="F24" s="13"/>
      <c r="G24" s="14"/>
      <c r="H24" s="13"/>
      <c r="I24" s="13"/>
      <c r="J24" s="13"/>
      <c r="K24" s="13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3:24" ht="12">
      <c r="C25" s="38" t="s">
        <v>25</v>
      </c>
      <c r="D25" s="39">
        <f>H18</f>
        <v>192</v>
      </c>
      <c r="G25" s="23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3:24" ht="12">
      <c r="C26" s="40" t="s">
        <v>24</v>
      </c>
      <c r="D26" s="41">
        <f>K18</f>
        <v>125952</v>
      </c>
      <c r="G26" s="24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3:24" ht="12">
      <c r="C27" s="35"/>
      <c r="D27" s="36"/>
      <c r="E27" s="6"/>
      <c r="F27" s="6"/>
      <c r="G27" s="24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3:24" ht="12">
      <c r="C28" s="35" t="s">
        <v>26</v>
      </c>
      <c r="D28" s="42">
        <v>44000</v>
      </c>
      <c r="E28" s="26"/>
      <c r="F28" s="26"/>
      <c r="G28" s="26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3:24" ht="12">
      <c r="C29" s="35" t="s">
        <v>27</v>
      </c>
      <c r="D29" s="42">
        <v>43700</v>
      </c>
      <c r="E29" s="26"/>
      <c r="F29" s="26"/>
      <c r="G29" s="26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3:24" ht="12">
      <c r="C30" s="35" t="s">
        <v>28</v>
      </c>
      <c r="D30" s="42">
        <v>41126</v>
      </c>
      <c r="E30" s="26"/>
      <c r="F30" s="26"/>
      <c r="G30" s="27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3:24" ht="12">
      <c r="C31" s="43" t="s">
        <v>30</v>
      </c>
      <c r="D31" s="44">
        <f>D28+D29+D30</f>
        <v>128826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3:14" ht="12">
      <c r="C32" s="43"/>
      <c r="D32" s="44"/>
      <c r="M32" s="10"/>
      <c r="N32" s="10"/>
    </row>
    <row r="33" spans="3:4" ht="12">
      <c r="C33" s="54" t="s">
        <v>55</v>
      </c>
      <c r="D33" s="55">
        <f>D26-D31</f>
        <v>-2874</v>
      </c>
    </row>
    <row r="34" spans="3:4" ht="12.75" thickBot="1">
      <c r="C34" s="52" t="s">
        <v>56</v>
      </c>
      <c r="D34" s="53">
        <f>D33/D23</f>
        <v>-4.3810975609756095</v>
      </c>
    </row>
    <row r="35" ht="12.75" thickBot="1"/>
    <row r="36" spans="3:4" ht="12">
      <c r="C36" s="94" t="s">
        <v>71</v>
      </c>
      <c r="D36" s="95"/>
    </row>
    <row r="37" spans="3:4" ht="12">
      <c r="C37" s="45" t="s">
        <v>83</v>
      </c>
      <c r="D37" s="46" t="s">
        <v>35</v>
      </c>
    </row>
    <row r="38" spans="3:4" ht="12">
      <c r="C38" s="45" t="s">
        <v>84</v>
      </c>
      <c r="D38" s="46" t="s">
        <v>39</v>
      </c>
    </row>
    <row r="39" spans="3:4" ht="12">
      <c r="C39" s="47" t="s">
        <v>33</v>
      </c>
      <c r="D39" s="46" t="s">
        <v>34</v>
      </c>
    </row>
    <row r="40" spans="3:4" ht="12">
      <c r="C40" s="45" t="s">
        <v>85</v>
      </c>
      <c r="D40" s="48" t="s">
        <v>36</v>
      </c>
    </row>
    <row r="41" spans="3:4" ht="12">
      <c r="C41" s="45" t="s">
        <v>70</v>
      </c>
      <c r="D41" s="48" t="s">
        <v>37</v>
      </c>
    </row>
    <row r="42" spans="3:4" ht="12.75" thickBot="1">
      <c r="C42" s="50" t="s">
        <v>72</v>
      </c>
      <c r="D42" s="92" t="s">
        <v>35</v>
      </c>
    </row>
    <row r="43" spans="3:4" ht="12.75" thickBot="1">
      <c r="C43" s="91"/>
      <c r="D43" s="93"/>
    </row>
    <row r="44" spans="3:4" ht="12">
      <c r="C44" s="94" t="s">
        <v>38</v>
      </c>
      <c r="D44" s="96"/>
    </row>
    <row r="45" spans="3:4" ht="12">
      <c r="C45" s="45" t="s">
        <v>65</v>
      </c>
      <c r="D45" s="49" t="s">
        <v>64</v>
      </c>
    </row>
    <row r="46" spans="3:4" ht="12">
      <c r="C46" s="45" t="s">
        <v>66</v>
      </c>
      <c r="D46" s="49" t="s">
        <v>68</v>
      </c>
    </row>
    <row r="47" spans="3:4" ht="12.75" thickBot="1">
      <c r="C47" s="50" t="s">
        <v>67</v>
      </c>
      <c r="D47" s="51" t="s">
        <v>69</v>
      </c>
    </row>
  </sheetData>
  <printOptions horizontalCentered="1"/>
  <pageMargins left="0.7874015748031497" right="0" top="0" bottom="0" header="0" footer="0"/>
  <pageSetup fitToHeight="1" fitToWidth="1" horizontalDpi="600" verticalDpi="600" orientation="portrait" scale="59"/>
  <colBreaks count="2" manualBreakCount="2">
    <brk id="16" min="1" max="46" man="1"/>
    <brk id="24" min="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W. M. Keck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peterw</dc:creator>
  <cp:keywords/>
  <dc:description/>
  <cp:lastModifiedBy>Laurent Jolissaint</cp:lastModifiedBy>
  <cp:lastPrinted>2009-12-29T00:29:42Z</cp:lastPrinted>
  <dcterms:created xsi:type="dcterms:W3CDTF">2009-09-10T21:53:34Z</dcterms:created>
  <dcterms:modified xsi:type="dcterms:W3CDTF">2009-09-11T00:22:43Z</dcterms:modified>
  <cp:category/>
  <cp:version/>
  <cp:contentType/>
  <cp:contentStatus/>
</cp:coreProperties>
</file>