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NGAO_System" sheetId="1" r:id="rId1"/>
    <sheet name="Overall_AO" sheetId="2" r:id="rId2"/>
    <sheet name="AO_Enclosure" sheetId="3" r:id="rId3"/>
    <sheet name="AO_Bench" sheetId="4" r:id="rId4"/>
    <sheet name="LGS_WFS" sheetId="5" r:id="rId5"/>
    <sheet name="NGS_WFS" sheetId="6" r:id="rId6"/>
    <sheet name="LOWFS" sheetId="7" r:id="rId7"/>
    <sheet name="Acquisition" sheetId="8" r:id="rId8"/>
    <sheet name="ACD" sheetId="9" r:id="rId9"/>
    <sheet name="RTC" sheetId="10" r:id="rId10"/>
    <sheet name="LGS_Facility" sheetId="11" r:id="rId11"/>
    <sheet name="Controls" sheetId="12" r:id="rId12"/>
    <sheet name="SciOpsTools" sheetId="13" r:id="rId13"/>
  </sheets>
  <definedNames/>
  <calcPr fullCalcOnLoad="1"/>
</workbook>
</file>

<file path=xl/comments5.xml><?xml version="1.0" encoding="utf-8"?>
<comments xmlns="http://schemas.openxmlformats.org/spreadsheetml/2006/main">
  <authors>
    <author>Metrology</author>
  </authors>
  <commentList>
    <comment ref="A25" authorId="0">
      <text>
        <r>
          <rPr>
            <b/>
            <sz val="8"/>
            <rFont val="Tahoma"/>
            <family val="2"/>
          </rPr>
          <t>Metrology:</t>
        </r>
        <r>
          <rPr>
            <sz val="8"/>
            <rFont val="Tahoma"/>
            <family val="2"/>
          </rPr>
          <t xml:space="preserve">
Typo Support is spelt Support</t>
        </r>
      </text>
    </comment>
  </commentList>
</comments>
</file>

<file path=xl/sharedStrings.xml><?xml version="1.0" encoding="utf-8"?>
<sst xmlns="http://schemas.openxmlformats.org/spreadsheetml/2006/main" count="3935" uniqueCount="1887">
  <si>
    <t>Provide a semi-real-time tool to determine point-source ensquared energy from an IFU slice.</t>
  </si>
  <si>
    <t>Observing sequences tool</t>
  </si>
  <si>
    <t>FR-2212</t>
  </si>
  <si>
    <t>Provide a tool(s) to simulate, prepare and run the observing sequence for each target.</t>
  </si>
  <si>
    <t>Setup sequences common structure</t>
  </si>
  <si>
    <t>FR-2216</t>
  </si>
  <si>
    <t>Provide a common structure for science operations setup sequences</t>
  </si>
  <si>
    <t>Configuration sequences</t>
  </si>
  <si>
    <t>FR-2217</t>
  </si>
  <si>
    <t>Calibration sequences</t>
  </si>
  <si>
    <t>FR-2218</t>
  </si>
  <si>
    <t>Provide a sequence(s) to perform all required calibrations of the NGAO facility including science instruments.</t>
  </si>
  <si>
    <t>Observing sequences common structure</t>
  </si>
  <si>
    <t>FR-2219</t>
  </si>
  <si>
    <t>Provide a common structure for science observing sequences</t>
  </si>
  <si>
    <t>Acquisition sequences</t>
  </si>
  <si>
    <t>FR-2220</t>
  </si>
  <si>
    <t>Provide an acquisition sequence(s) to perform all required acquisitions of the NGAO facility including science instruments</t>
  </si>
  <si>
    <t>Observing sequences</t>
  </si>
  <si>
    <t>FR-2221</t>
  </si>
  <si>
    <t>Provide the observing sequence(s) to perform observations with the NGAO facility including science instruments.</t>
  </si>
  <si>
    <t>Quality monitoring sequences</t>
  </si>
  <si>
    <t>FR-2222</t>
  </si>
  <si>
    <t>Provide a quality monitoring sequence(s) to perform all required quality monitoring of the NGAO facility including science instruments</t>
  </si>
  <si>
    <t>Optimization sequences</t>
  </si>
  <si>
    <t>FR-2223</t>
  </si>
  <si>
    <t>Provide an optimization sequence(s) to perform all required optimization of the NGAO facility including science instruments</t>
  </si>
  <si>
    <t>Alarm handler and troubleshooting sequences common structure</t>
  </si>
  <si>
    <t>FR-2224</t>
  </si>
  <si>
    <t>Provide a common structure for alarm handler and troubleshooting sequences</t>
  </si>
  <si>
    <t>Troubleshooting sequences</t>
  </si>
  <si>
    <t>FR-2226</t>
  </si>
  <si>
    <t>Provide a troubleshooting sequence(s) to perform all required troubleshooting of the NGAO facility including science instruments</t>
  </si>
  <si>
    <t>NGS star finder</t>
  </si>
  <si>
    <t>FR-2238</t>
  </si>
  <si>
    <t>Provide a tool to identify suitable NGS for NGS and LGS observations with NGAO, and to generate star lists.</t>
  </si>
  <si>
    <t>Performance prediction tool</t>
  </si>
  <si>
    <t>FR-2239</t>
  </si>
  <si>
    <t>Provide a tool to support performance predictions that integrates all of the prediction tools.</t>
  </si>
  <si>
    <t>Observation planning and efficiency tool</t>
  </si>
  <si>
    <t>FR-2240</t>
  </si>
  <si>
    <t>Provide a tool to support observation planning including observation efficiency calculations.</t>
  </si>
  <si>
    <t>Laser clearinghouse coordination tool</t>
  </si>
  <si>
    <t>FR-2241</t>
  </si>
  <si>
    <t>Provide a tool to support target list coordination with the Laser Clearinghouse.</t>
  </si>
  <si>
    <t>Science observation metadata</t>
  </si>
  <si>
    <t>FR-2242</t>
  </si>
  <si>
    <t>Provide a set of metadata (AKA generic data products) to be provided with science observations either as FITS header information or as supplementary data.</t>
  </si>
  <si>
    <t>Quality metrics and logged information</t>
  </si>
  <si>
    <t>FR-2243</t>
  </si>
  <si>
    <t>Log TBD quality metrics.</t>
  </si>
  <si>
    <t>Image Size and Profile Measurements</t>
  </si>
  <si>
    <t>FR-1913</t>
  </si>
  <si>
    <t>The acquisition system shall include tools to measure the FWHM and ellipticity of images, and to provide a profile of these images.</t>
  </si>
  <si>
    <t>Setup User Interface common structure</t>
  </si>
  <si>
    <t>FR-2227</t>
  </si>
  <si>
    <t>Provide a common structure for the setup user interfaces.</t>
  </si>
  <si>
    <t>Setup User Interface configurations</t>
  </si>
  <si>
    <t>FR-2228</t>
  </si>
  <si>
    <t>Provide a user interface to setup the NGAO facility including science instruments into the required observing configurations.</t>
  </si>
  <si>
    <t>Setup User Interface calibrations</t>
  </si>
  <si>
    <t>FR-2229</t>
  </si>
  <si>
    <t>Provide a user interface to setup the NGAO facility including science instruments for calibrations.</t>
  </si>
  <si>
    <t>Observations User Interface common structure</t>
  </si>
  <si>
    <t>FR-2230</t>
  </si>
  <si>
    <t>Provide a common structure for the observing user interfaces.</t>
  </si>
  <si>
    <t>Observing sequences user interface</t>
  </si>
  <si>
    <t>FR-2232</t>
  </si>
  <si>
    <t>Provide a user interface for NGAO observing sequences including science instruments.</t>
  </si>
  <si>
    <t>Advanced monitoring user interface</t>
  </si>
  <si>
    <t>FR-2234</t>
  </si>
  <si>
    <t>Provide a user interface for NGAO advanced monitoring, including science instruments.</t>
  </si>
  <si>
    <t>Acquisition and AO control user interface</t>
  </si>
  <si>
    <t>FR-2231</t>
  </si>
  <si>
    <t>Provide a user interface for NGAO acquisition and AO control, including science instruments.</t>
  </si>
  <si>
    <t>Status and graphs user interface</t>
  </si>
  <si>
    <t>FR-2233</t>
  </si>
  <si>
    <t>Provide a user interface for NGAO status and graphs, including science instruments.</t>
  </si>
  <si>
    <t>Optimization and troubleshooting user interface</t>
  </si>
  <si>
    <t>FR-2235</t>
  </si>
  <si>
    <t>Provide a user interface for NGAO optimization and troubleshooting, including science instruments.</t>
  </si>
  <si>
    <t>Astronomer user documentation</t>
  </si>
  <si>
    <t>FR-2236</t>
  </si>
  <si>
    <t>Provide user documentation for the astronomer/observer.</t>
  </si>
  <si>
    <t>Operator user documentation</t>
  </si>
  <si>
    <t>FR-2237</t>
  </si>
  <si>
    <t>Provide user documentation for the NGAO operator(s).</t>
  </si>
  <si>
    <t>The laser service enclosure shall provide glycol to remove heat generated by the equipment inside the Laser Service Enclosure. The glycol mixture shall be 50% water and 50% coolant (either ethylene glycol or propenol). The pressure and flow depend on the requirements of the supporting equipment in the Laser Service Enclosure. Existing K2 glycol pressure is between 45-100 psi and 0-5° C.</t>
  </si>
  <si>
    <t>Weight load on floor</t>
  </si>
  <si>
    <t>FR-1294</t>
  </si>
  <si>
    <t>Laser Service Enclosure shall be able to support 40 lbs/in^2 floor load.  Calculations should be verified with Mechanical Personnel.</t>
  </si>
  <si>
    <t>Point load</t>
  </si>
  <si>
    <t>FR-1295</t>
  </si>
  <si>
    <t>The Laser Service Enclosure shall be able to support TBD lbs/in^2 point load.  Calculations should be verified with Mechanical Personnel.</t>
  </si>
  <si>
    <t>Equipment access</t>
  </si>
  <si>
    <t>FR-1298</t>
  </si>
  <si>
    <t>The laser service enclosure shall provide sufficient space for maintenance of the lasers and supporting equipment. Such space shall also include an area for auxiliary equipment such as computer monitors and keyboards. This will depend on the maintenance requirements of the laser. General practice is to provide 20" of space around equipment for servicing. TBR depending on laser requirements.</t>
  </si>
  <si>
    <t>Auxiliary equipment</t>
  </si>
  <si>
    <t>FR-1299</t>
  </si>
  <si>
    <t>The laser service enclosure shall provide auxiliary equipment such as dry nitrogen for cleaning of optical components or vacuum equipment rated with the proper filters. TBD depending on laser requirements.</t>
  </si>
  <si>
    <t>Exterior laser status lights</t>
  </si>
  <si>
    <t>FR-1302</t>
  </si>
  <si>
    <t>The laser service enclosure shall provide status indicators on the outside of the enclosure. These indicators are for personnel to determine the laser status prior to entry. The indicators shall be momentary if any light source is used so as to not contaminate the dome environment.</t>
  </si>
  <si>
    <t>Access for laser installation into enclosure</t>
  </si>
  <si>
    <t>FR-1303</t>
  </si>
  <si>
    <t>The laser service enclosure shall provide access allowing the installation of the laser. This is dependent on the laser requirements. Access may include removable ceilings, floor contact points or supports.</t>
  </si>
  <si>
    <t>Output for laser beam</t>
  </si>
  <si>
    <t>FR-1304</t>
  </si>
  <si>
    <t>The laser service enclosure shall provide a proper output optical interface to the beam transport optics to relay the beam from the enclosure to the secondary.</t>
  </si>
  <si>
    <t>Telephone</t>
  </si>
  <si>
    <t>FR-1309</t>
  </si>
  <si>
    <t>Phone communications: The laser service enclosure shall provide a telephone line for operation of the laser. The telephone interface shall be compatible with the Keck summit phone system.</t>
  </si>
  <si>
    <t>Lighting</t>
  </si>
  <si>
    <t>FR-1310</t>
  </si>
  <si>
    <t>Lighting: The laser service enclosure shall provide lighting at a minimum of 2 watts / sq ft.</t>
  </si>
  <si>
    <t>Fall restraints</t>
  </si>
  <si>
    <t>FR-1315</t>
  </si>
  <si>
    <t>Mechanical: The laser service enclosure shall provide restraint railings, if necessary, to meet OSHA requirements.</t>
  </si>
  <si>
    <t>Yield strength</t>
  </si>
  <si>
    <t>FR-1316</t>
  </si>
  <si>
    <t>Mechanical: The laser service enclosure shall be designed and constructed to a minimum safety factor of 4 on yield strength for all structural elements.</t>
  </si>
  <si>
    <t>Light tight</t>
  </si>
  <si>
    <t>FR-1320</t>
  </si>
  <si>
    <t>Class IV laser: The laser service enclosure shall be light tight to contain a class IV laser environment.</t>
  </si>
  <si>
    <t>Interior finish</t>
  </si>
  <si>
    <t>FR-1321</t>
  </si>
  <si>
    <t>Class 4 laser: The inside of the Laser Service Enclosure shall be fabricated with properly finished surfaces that come in contact with the laser and viewed by personel.  The surfaces shall comply with nominal hazard zones for the laser.</t>
  </si>
  <si>
    <t>Smoke detectors</t>
  </si>
  <si>
    <t>FR-1324</t>
  </si>
  <si>
    <t>Environmental: The laser service enclosure shall provide smoke detectors with an audible alert located on the exterior of the enclosure. The smoke detectors shall be tied to safety system to terminate the laser.</t>
  </si>
  <si>
    <t>Fire extinguishers</t>
  </si>
  <si>
    <t>FR-1325</t>
  </si>
  <si>
    <t>Environmental: The laser service enclosure shall provide appropriate fire extinguishers inside and outside of the laser room. "Cleanguard" agent is a possibility. TBD based on recommendation of laser manufacturer.</t>
  </si>
  <si>
    <t>Video Camera</t>
  </si>
  <si>
    <t>FR-1327</t>
  </si>
  <si>
    <t>Environmental: The laser service enclosure may provide a camera inside the enclosure to be viewed remotely if deemed necessary by the Safety Officer.</t>
  </si>
  <si>
    <t>Positive pressure and pneumatics</t>
  </si>
  <si>
    <t>FR-1329</t>
  </si>
  <si>
    <t>NGAO shall provide access to published photometric and astrometric catalogs in support of observing preparations.</t>
  </si>
  <si>
    <t>The Controls Infrastructure will provide an automated capability to configure the AO and LGS system for all modes of the system: startup, operational, calibration, and test. This includes configuring all the required cameras with the appropriate default parameters, configuring the appropriate devices on the optics bench, configuring the RTC, and configuring the AO related functions of the IFS (if necessary).
The specifics of these configurations will be documented as use cases in the operations concept document.</t>
  </si>
  <si>
    <t xml:space="preserve">Controls Infrastructure shall provide a control function for all non-motorized devices in the system capable of computer control. The devices to be controlled include: detectors, mirrors, the RTC, and the environmental system for the both AO and LGS enclosures. The control function shall provide, at a minimum, power control, device configuration and basic device control, unless these functions are not available.  Refer to KAON 682 NGAO Master Device List for a complete listing of all devices.
The motorized devices are addressed in a separate requirement on motion control.
</t>
  </si>
  <si>
    <t>Controls Infrastructure shall provide a motion control function for all opto-mechanical devices requiring remote computer control. The control function shall include basic device control, configuration control, position control, tracking control for those devices that require it, and support coordinated moves of multiple devices.  Refer to KAON 682 NGAO Master Device List for a complete listing of all devices.</t>
  </si>
  <si>
    <t xml:space="preserve">Control Infrastructure shall provide a configuration control function for all the environmental control devices in the systems that require remote computer control.  Refer to KAON 682 NGAO Master Device List for a complete listing of all devices. </t>
  </si>
  <si>
    <t>One hundred per night (TBC) acquisition images shall be stored on the NGAO data server. Images shall be in FITS file format and have standard FITS header information. The specific contents of the header are TBD. The data products from the acquisition system and the information from available catalogs or literature shall be recorded in the same photometry system and with comparable spatial resolution.</t>
  </si>
  <si>
    <t>The Controls Infrastructure shall provide logging of important system events, parameter changes, etc., to one or more log files.</t>
  </si>
  <si>
    <t>At a minimum the Data Server shall store at least three month's worth of collected data [TBC] with a buffer of 1 month’s worth. Once it reaches this limit, the oldest data of a configurable timeframe, i.e. 1 day, 1 week, 10 days, etc., will be automatically deleted.</t>
  </si>
  <si>
    <t>The Data Server shall provide a telemetry data recorder capable of recording time-stamped structured data. Grouped information will be stored and retrieved  in an atomic and consistent manner.  Ideally the telemetry recorder should not require the manual use or creation of meta data in order to function.  The maximum burst and sustained rates for the telemetry recorder are TBD.</t>
  </si>
  <si>
    <t>The Data Server shall have a MTBF of 10hrs (TBC) or a minimum of a full observing night.  An unfortunate loss of the Data Server should not prevent the AO Controls System from continuing to run.</t>
  </si>
  <si>
    <t>AO Controls shall provide appropriate telemetry streams for the other AO subsystems, instruments, telescope control system, and top-level MCS, as required. The list of telemetry streams required by these systems is currently unknown; as they become defined, individual requirements will be written for each stream to be generated.</t>
  </si>
  <si>
    <t>AO Controls shall provide a configuration control function for all the detectors in the system. In addition to the basic device control functions, the detector control shall include the setting of exposure times and frame rates, bias fields and flat fields, filter and gain settings, and shutter control, if applicable.  </t>
  </si>
  <si>
    <t>The AO Controls shall compute the field rotation error from the average tip-tilt signal of the NGS low order wavefront sensors as output from the RTC telemetry.  The field rotation error should be computed at a rate of 10 Hz (TBC).   The AO Controls system will use this information along with Telescope position information to update the position of the AO field derotator.  Offload data from the RTC includes the separate average tip/tilts from each NGS LOWFS channel.</t>
  </si>
  <si>
    <t xml:space="preserve">LGS Controls shall provide a control function for all non-motorized devices in the LGS facility capable of computer control. The devices to be controlled include: detectors, mirrors, and the environmental system for the Laser enclosure. The control function shall provide, at a minimum, power control, device configuration and basic device control (initialize, standby, start, stop, power up/down, read status, etc.), unless these functions are not available.  Refer to KAON 682 NGAO Master Device List for a complete listing of devices.
The motorized devices are addressed in a separate requirement on motion control.
</t>
  </si>
  <si>
    <t>LGS Controls shall provide a configuration control function for all the LGS facility detectors.  In addition to the basic device control functions, the detector control shall include the setting of exposure times and frame rates, bias fields and flat fields, filter and gain settings, and shutter control, if applicable.  </t>
  </si>
  <si>
    <t>LGS Controls shall provide a configuration control function for all the environmental control devices in the laser enclosure that require remote computer control.  Refer to KAON 682 NGAO Master Device List for a complete listing of devices.</t>
  </si>
  <si>
    <t>LGS Controls shall provide a motion control function for all opto-mechanical devices in the LGS facility requiring remote computer control. The control function shall include basic device control (initialize, standby, start, stop, etc.), configuration control, position control, tracking control for those devices that require it, and support coordinated moves of multiple devices.  Refer to KAON 682 NGAO Master Device List for a detailed list of devices to be controlled.</t>
  </si>
  <si>
    <t>LGS Controls shall provide appropriate telemetry streams for the other AO subsystems, instruments, telescope control system, and top-level MCS, as required. The list of telemetry streams required by these systems is currently unknown; as they become defined, individual requirements will be written for each stream to be generated.</t>
  </si>
  <si>
    <t>The LGS facility shall meet all requirements over its operational zenith angle range of 65 degrees to 0.5 degrees. 
The LGS facility shall allow the propagation of the LGS beams outside the dome from 65 to 0.0 degrees (zenith angle) for setup and calibration of the LGS facility at the start of the night and for diagnostic purposes.  
The LGS facility shall allow propagation of the LGS beams within the dome from 90 to -0.5 degrees for setup, calibration and diagnostic purposes.</t>
  </si>
  <si>
    <t>The Laser Guide Star Facility shall use the existing laser  launch telescope located behind the Keck II secondary mirror.</t>
  </si>
  <si>
    <t>The Beam Transport System shall use the existing laser launch telescope  located behind the secondary mirror on the Keck II telescope.</t>
  </si>
  <si>
    <t>The Beam Transport System shall include a method (single mirror, mechanism or other means)  for repointing the on axis LGS asterism. Each deployable LGS (Point and Shoot asterism) beam shall have its own independent method (single mirror, mechanism or other means) for repointing. The positioning of the LGS outgoing beam shall be driven by pointing error offload from the up-link tip tilt steering mirrors inside the LGS wavefront sensors of the AO system.</t>
  </si>
  <si>
    <t>The Beam Transport System shall include optics to orient and position the laser beams for input to the Laser Launch Telescope so that the required asterism is generated on the sky.</t>
  </si>
  <si>
    <t>Deployable LGS control</t>
  </si>
  <si>
    <t>FR-1987</t>
  </si>
  <si>
    <t>The Beam Transport System shall include optics to orient and position the laser beams for input to the Laser Launch Telescope so that 3 LGS are created which can be positioned at locations coincident with natural guide stars used for tip tilt correction by other NGAO systems.</t>
  </si>
  <si>
    <t>Quarter wave plate control</t>
  </si>
  <si>
    <t>FR-1993</t>
  </si>
  <si>
    <t>The quarter wave plates shall be automated to compensate for depolarizing effects of the other optics in the Beam Transport System.</t>
  </si>
  <si>
    <t>FR-1988</t>
  </si>
  <si>
    <t>FR-1989</t>
  </si>
  <si>
    <t>FR-1990</t>
  </si>
  <si>
    <t>The Beam Transport System mirrors used for off loading of LGS WFS tip tilt correction shall have a range of 30 (+/-15) arc seconds and a positioning tolerance of 0.3 arc seconds.   Range in this context is a conical angular displacement about the nominal pointing of the LGS asterism.   </t>
  </si>
  <si>
    <t>Image natural stars with Laser Launch telescope</t>
  </si>
  <si>
    <t>FR-1991</t>
  </si>
  <si>
    <t>The Beam Transport System shall be able to make pointing and optical alignment checks of the Laser Launch Telescope using natural stars.</t>
  </si>
  <si>
    <t>Quarter wave plate</t>
  </si>
  <si>
    <t>FR-1992</t>
  </si>
  <si>
    <t>The Beam Transport System shall have several quarter wave plates needed to convert the linearly polarized output of the Laser Units to circularly polarized output.</t>
  </si>
  <si>
    <t>Central projection of Laser Guide Stars (linked)</t>
  </si>
  <si>
    <t>FR-1971</t>
  </si>
  <si>
    <t>The Beam Transport System shall project each Laser Guide Star beam from an area located behind the Keck Telescope secondary mirror.</t>
  </si>
  <si>
    <t>Laser safety - Interior finish</t>
  </si>
  <si>
    <t>FR-1995</t>
  </si>
  <si>
    <t>The Beam Transport System shall be fabricated with properly finished surfaces that come in contact with the laser and viewed by personnel. The surfaces shall comply with nominal hazard zones for the laser.</t>
  </si>
  <si>
    <t>Laser safety: hazard labeling and warning signs</t>
  </si>
  <si>
    <t>FR-1999</t>
  </si>
  <si>
    <t>The Beam Transport System shall include hazard labels for a Class-4 lasers in accordance with ANSI Standards.</t>
  </si>
  <si>
    <t>Shutter</t>
  </si>
  <si>
    <t>FR-2001</t>
  </si>
  <si>
    <t>The Beam Transport System shall accept a command from the Laser Safety System to close a final shutter if necessary. The location of the final shutter will depend on the Beam Transport System design.</t>
  </si>
  <si>
    <t>FR-2002</t>
  </si>
  <si>
    <t>The Beam Transport System shall provide inputs to the environmental control and monitoring system for temperature and humidity. </t>
  </si>
  <si>
    <t>FR-2003</t>
  </si>
  <si>
    <t>The Beam Transport System shall be designed and constructed to a minimum safety factor of TBD on yield strength for all structural elements.</t>
  </si>
  <si>
    <t>Positive pressure</t>
  </si>
  <si>
    <t>FR-2004</t>
  </si>
  <si>
    <t>The Beam Transport System shall be positive pressure with dried filtered air to minimize particulates inside of the Launch Facility. The flow rate will be TBD. The output flow shall be distributed for laminar flow and not a point source.</t>
  </si>
  <si>
    <t>Installation and removal handling</t>
  </si>
  <si>
    <t>FR-2007</t>
  </si>
  <si>
    <t>The NGAO system shall be able to track objects that move at non-sidereal rates with a maximum deviation from sidereal rate of 50 arcseconds per hour (14 mas/second) or less.  In order to observe near-Earth objects, NGAO should, as a goal, be able to track non-siderally at 3600 arcseconds per hour (1 arcsec / second).  In either case the system shall be able to track the non-sideral target for a distance of 20 arcseconds of differential motion before need to re-point the telescope or reacquire Natural Guide Stars used by the AO system.</t>
  </si>
  <si>
    <t xml:space="preserve">The NGAO system shall be able to start science data recording on a new object within 180 seconds of the end of the previous observation with the same science instrument if the telescope slew time to the next target was 60 seconds or less. If the time to slew the telescope to the next target is longer than 60 seconds then the NGAO system shall be able to start science data recording on a new object within 120 seconds of the end of the telescope slew. </t>
  </si>
  <si>
    <t>The NGAO design shall not preclude the day crew from removing an existing NGAO science instrument and installing a new NGAO instrument in less than 4 hours.</t>
  </si>
  <si>
    <t>The NGAO system, including the NGAO science instrument, shall use less than or equal to 55 kW of electrical power.</t>
  </si>
  <si>
    <t>The NGAO system shall be capable of collecting science quality data on 200 nights/ year.</t>
  </si>
  <si>
    <t>The Safety System shall interface with the facility Emergency Stop System to shut the laser down. The hardware format will comply with the existing facility system.</t>
  </si>
  <si>
    <t>Laser Emergency Stop</t>
  </si>
  <si>
    <t>FR-2105</t>
  </si>
  <si>
    <t>The Safety System shall interface to E-STOP buttons properly located throughout the system to shutdown the laser.</t>
  </si>
  <si>
    <t>Fail-safe Shutter</t>
  </si>
  <si>
    <t>FR-2111</t>
  </si>
  <si>
    <t>The Safety System shall operate a fail-safe safety shutter to ensure proper termination of the laser beam. A minimum of two shutters in the beam path is required in case one fails. The shutter shall close with 1 sec of receiving a command. The shutter shall provide feedback to the Safety System on its status.</t>
  </si>
  <si>
    <t>Humidity Alarm(s)</t>
  </si>
  <si>
    <t>FR-2116</t>
  </si>
  <si>
    <t>The Safety System shall provide environmental alarms that are critical to operating the laser. The alarm shall be visual and audible. The system will issue an alarm if humidity exceeded a TBD threshold in the laser operating environment. The humidity threshold will depend on the operating requirements for the laser.</t>
  </si>
  <si>
    <t>Temperature Alarm(s)</t>
  </si>
  <si>
    <t>FR-2115</t>
  </si>
  <si>
    <t>The Safety System shall provide environmental alarms that are critical to operating the laser. The alarm shall be visual and audible. The system will issue an alarm if temperature(s) exceeded a TBD threshold in the laser operating environment. The temperature will depend on the operating environment for the laser.</t>
  </si>
  <si>
    <t>Particulate Alarm</t>
  </si>
  <si>
    <t>FR-2114</t>
  </si>
  <si>
    <t>The Safety System shall provide environmental alarms that are critical to operating the laser. The alarm shall be visual and audible. The system will issue an alarm if particulates exceeded a TBD threshold in the laser operating environment. Typical values are Class 10,000.</t>
  </si>
  <si>
    <t>Fire Alarm System</t>
  </si>
  <si>
    <t>FR-2113</t>
  </si>
  <si>
    <t>The Safety System shall receive status from the fire alarm system to shutdown the laser if necessary (TBD). </t>
  </si>
  <si>
    <t>Final Shutter Permissive</t>
  </si>
  <si>
    <t>FR-2112</t>
  </si>
  <si>
    <t>In addition to the FAA and Laser Clearinghouse requirements for terminating the laser beam, the Safety System shall also control the final shutter using the following permissives: Laser Traffic Control, Telescope Drive and Control, Observing Assistant.</t>
  </si>
  <si>
    <t>Volume Constraint</t>
  </si>
  <si>
    <t>FR-2099</t>
  </si>
  <si>
    <t>The volume of the Safety System components shall conform to allowed requirements for the Laser Launch Facility,  Beam Transport System and Launch Facility System. The Safety System is a part of these systems.</t>
  </si>
  <si>
    <t>FR-2120</t>
  </si>
  <si>
    <t>The LGS Facility shall include Hazard Labels for a Class 4 laser in accordance with ANSI Standards.</t>
  </si>
  <si>
    <t>Safety Audit Procedure</t>
  </si>
  <si>
    <t>FR-2118</t>
  </si>
  <si>
    <t>A checklist shall be provided for the safety auditor to perform a quarterly inspection.</t>
  </si>
  <si>
    <t>Hazard Analysis</t>
  </si>
  <si>
    <t>FR-2119</t>
  </si>
  <si>
    <t>A hazard evaluation shall be completed to identify Maximum Permissible Exposure limits (MPE). These will in turn determine the proper eyewear necessary to operate and maintain the laser.</t>
  </si>
  <si>
    <t>Control Measures</t>
  </si>
  <si>
    <t>FR-2104</t>
  </si>
  <si>
    <t>Control measures shall be implemented for personnel based on MPE calculations. Protective equipment must be based on the required use for operations as well as maintenance of the laser system.</t>
  </si>
  <si>
    <t>Standard Operations Procedure</t>
  </si>
  <si>
    <t>FR-2121</t>
  </si>
  <si>
    <t>The Safety System shall provide an standard operating procedure inclusive of emergency responses, emergency contacts list, training and reporting.</t>
  </si>
  <si>
    <t>Interlock Test Procedure</t>
  </si>
  <si>
    <t>FR-2117</t>
  </si>
  <si>
    <t>A procedure shall be provided to test the interlocks in the Safety System. Interlock testing shall be completed on a quarterly basis to ensure the Safety System is operating safely.</t>
  </si>
  <si>
    <t>Spares Recommendation</t>
  </si>
  <si>
    <t>FR-2122</t>
  </si>
  <si>
    <t>A List of recommended spares with cost will be provided. Format shall be PDF or Microsoft Word.</t>
  </si>
  <si>
    <t>Laser Clearinghouse laser beam geometry</t>
  </si>
  <si>
    <t>FR-2128</t>
  </si>
  <si>
    <t>WMKO must inform Laser Clearinghouse to update the Spiral3 software to include the use of seven lasers in a cone configuration and related laser format.  The cone is +/- 1 arcmin.</t>
  </si>
  <si>
    <t>Laser Clearinghouse Permissive</t>
  </si>
  <si>
    <t>FR-2086</t>
  </si>
  <si>
    <t>Laser Clearinghouse Operations Procedure</t>
  </si>
  <si>
    <t>FR-2088</t>
  </si>
  <si>
    <t>The RTC hardware shall be located in either the Keck computer room or the AO electronics vault located on the Nasmyth platform adjacent to the AO system.  A preference is given to the computer room location as issues such as size, mass, power and heat dissipation restrictions will be less severe.  This assumes the increased signal transmission time due to the cable distance between the Nasmyth platform and the computer room (approximately 80 meters or 260 feet) does not adversely impact the overall AO control loop latencies. If the RTC is located in the computer room, fiber optic cables will be required to transmit the sensor data from the WFS cameras to the RTC, and to transmit the DM and TT mirror command data from the RTC to the mirrors.</t>
  </si>
  <si>
    <t>Startup</t>
  </si>
  <si>
    <t>FR-2254</t>
  </si>
  <si>
    <t>Upon power-up, the RTC shall perform an automated startup sequence, to include a self test and loading a default set of parameters, and report its status to the AO Control System</t>
  </si>
  <si>
    <t>Status and Health Reporting</t>
  </si>
  <si>
    <t>FR-2255</t>
  </si>
  <si>
    <t>The RTC shall provide the AO Control System with periodic updates on its status and health. The AO Control system shall initiate this process.</t>
  </si>
  <si>
    <t>LGS WFS Processing</t>
  </si>
  <si>
    <t>FR-1409</t>
  </si>
  <si>
    <t>LGS WFS processing:
a) The RTC will receive WFS pixels from multiple LGS sensors and calibrate them for sensor and sky backgrounds. This includes a provision for subtraction of Rayleigh background if CW sodium lasers are used.
b) The RTC will estimate wavefront slopes from WFS pixel intensities using a TBD algorithm or algorithms.
c) The RTC will update its estimate algorithm of the wavefront slopes as atmospheric and sodium layer conditions change.
d) The RTC will estimate the full aperture tip-tilt from each LGS wavefront and export this information to the appropriate subsystem for LGS tip-tilt control, also known as uplink tip tilt. (This subsystem could be located at either LGS launch telescope or input to each LGS WFS channel, this is TDB). The specific update rate is TBD.
e)The RTC shall allow adjustable frame rates for LGS observations. The set of 3 point-and-shoot LGS control loops shall be allowed to run at a different frame rate than the 4-LGS tomography system. The slower frame rate must be an integral division of the faster frame rate.</t>
  </si>
  <si>
    <t>LOWFS processing</t>
  </si>
  <si>
    <t>FR-1410</t>
  </si>
  <si>
    <t xml:space="preserve">Low-order wave front sensor (LOWFS) high-bandwidth NGS processing (LGS AO mode):
a) The RTC shall receive WFS pixels from multiple low order NGS and calibrate them for sensor and sky backgrounds.
b) The RTC shall estimate wavefront slopes from pixel intensities using a TBD algorithm or algorithms.
c) The RTC shall update its estimate of the wavefront slopes as atmospheric conditions and AO performance change.
d) The AO Control System shall optimize the setting of the NGS WFS based on NGS star brightness, atmospheric conditions, and AO performance.
e) The AO Control System shall adjust frame rates of the tip-tilt sensors between TBD-TDB Hz as the brightness of the NGS changes. The rate of each LOWFS sensor will be independently selectable.
</t>
  </si>
  <si>
    <t>Truth WFS processing (MOVE TO AO CONTROLS)</t>
  </si>
  <si>
    <t>FR-1411</t>
  </si>
  <si>
    <t>AO Controls will provide functionality to interact with the telescope control system (currently DCS) to implement control for: 
Telescope acquisition 
Offload (tip-tilt, focus and coma offloading)</t>
  </si>
  <si>
    <t>General Device Control</t>
  </si>
  <si>
    <t>FR-1828</t>
  </si>
  <si>
    <t>Motion Control</t>
  </si>
  <si>
    <t>FR-1834</t>
  </si>
  <si>
    <t>Environmental Control</t>
  </si>
  <si>
    <t>FR-1832</t>
  </si>
  <si>
    <t>Acquisition System data products</t>
  </si>
  <si>
    <t>FR-1812</t>
  </si>
  <si>
    <t>Logging</t>
  </si>
  <si>
    <t>FR-3360</t>
  </si>
  <si>
    <t>Alarms</t>
  </si>
  <si>
    <t>FR-3361</t>
  </si>
  <si>
    <t>Controls Infrastructure shall provide an alarm system which allows both the reporting of and response to abnormal system conditions. It shall provide both automated and manual response options, multiple levels of alarm severity, a centralized alarm manager, and flexible alarm system GUIs which implement sorting capabilities.</t>
  </si>
  <si>
    <t>Data Recording</t>
  </si>
  <si>
    <t>FR-3362</t>
  </si>
  <si>
    <t>The Controls Infrastructure systems shall support recording of parameter data, telemetry and diagnostics to the Data Server.</t>
  </si>
  <si>
    <t>Motion Control Tracking Rates</t>
  </si>
  <si>
    <t>FR-3363</t>
  </si>
  <si>
    <t>Controls Infrastructure shall support minimum sustained input rates of 40 Hz for tracking motion control applications. </t>
  </si>
  <si>
    <t>Data Types</t>
  </si>
  <si>
    <t>FR-3364</t>
  </si>
  <si>
    <t>The Controls Infrastructure shall handle transmission of arbitrary data types, both scalars and arrays, with data sizes up to at least 1 Mb. 
The control system must support arbitrary data types, including structures. Many RTC parameters are arrays, which are also large in size. The maximum array size used by the RTC is estimated to be 1 Mb.</t>
  </si>
  <si>
    <t>Data Server</t>
  </si>
  <si>
    <t>FR-3121</t>
  </si>
  <si>
    <t>The NGAO Data Server is defined as the system that provides all the data recorder and server capabilities required by the NGAO system. This includes all database support, logging, archiving, general storage and retrieval. The data server must support all the data storage and retrieval requirements of the NGAO system.</t>
  </si>
  <si>
    <t>Data Server - Definition</t>
  </si>
  <si>
    <t>FR-3098</t>
  </si>
  <si>
    <t>The NGAO Data Server is defined as a computer in the network, with associated software, that is dedicated to the data storage and retrieval needs required by the AO Controls System. It holds the database management system, the databases and is part file server capable of housing non-database files such as FITS. In addition to providing data persistence, retrieval and data management there will be a telemetry data recorder, an ad-hoc data recorder, an alarm recorder, general logger, and configuration.</t>
  </si>
  <si>
    <t>Data Storage Capacity</t>
  </si>
  <si>
    <t>FR-3132</t>
  </si>
  <si>
    <t>FR-3367</t>
  </si>
  <si>
    <t>All data recording will be performed through supplied APIs. It is expected that the underlying control system framework will provide services to support  data persistence to the various data stores.</t>
  </si>
  <si>
    <t>Time Stamping</t>
  </si>
  <si>
    <t>FR-3368</t>
  </si>
  <si>
    <t>All data stored in the data server should be time-stamped in a consistent manner. The recommendation is that UT is used for all time stamps. The timestamp should have at least a millisecond resolution or better.   It is expected that the data server be clock synchronized with the rest of the AO Controls system.</t>
  </si>
  <si>
    <t>Support systems and services</t>
  </si>
  <si>
    <t>FR-3099</t>
  </si>
  <si>
    <t>The data server shall provide the database support for the following systems and services:
a. The configurator
b. The general logger
c. The telemetry recorder
d. The ad-hoc recorder
e. The alarm recorder</t>
  </si>
  <si>
    <t>Telemetry Recorder</t>
  </si>
  <si>
    <t>FR-3369</t>
  </si>
  <si>
    <t>Ad-hoc Recorder</t>
  </si>
  <si>
    <t>FR-3370</t>
  </si>
  <si>
    <t>The Data Server shall provide the capability to record any requested set of published AO Controls System data at the fastest rate that the data is published for any specified amount of time. It is expected that data can be archived at a particular scan rate or based on some configurable event.</t>
  </si>
  <si>
    <t>General Logger</t>
  </si>
  <si>
    <t>FR-3371</t>
  </si>
  <si>
    <t>The Data Server shall provide general AO Controls System logging.  It will record all messages in a persistent store. The recording will include automatic timestamp and source identification.  There should be separate categories for any message type. Logging should be capable of being enable/disabled programmatically per component and should be capable of changing its logging level programmatically (log level can be used to mediate density).</t>
  </si>
  <si>
    <t>Alarm Recorder</t>
  </si>
  <si>
    <t>FR-3372</t>
  </si>
  <si>
    <t>The Data Server shall have the capability to record all published alarm data. An alarm recorder will be available to record all generated alarms and alarm transitions. The recorder can be enabled and disabled as appropriate.</t>
  </si>
  <si>
    <t>Configurator</t>
  </si>
  <si>
    <t>FR-3373</t>
  </si>
  <si>
    <t>The Data Server shall provide for the storage and retrieval of system configuration information. Calibration data should be made available for an indefinite period</t>
  </si>
  <si>
    <t>Auto Recovery</t>
  </si>
  <si>
    <t>FR-3374</t>
  </si>
  <si>
    <t>The Data Server shall auto recover from disk failures so an observing nights data is not lost.  This could be through the use of a RAID system, disk duplication, etc…</t>
  </si>
  <si>
    <t>Scalable Data Storage</t>
  </si>
  <si>
    <t>FR-3375</t>
  </si>
  <si>
    <t>The data store shall be capable of scaling to increase the amount of data storage as needed.</t>
  </si>
  <si>
    <t>Permanent Archival Storage of Data</t>
  </si>
  <si>
    <t>FR-3376</t>
  </si>
  <si>
    <t>The data server shall support permanent archival storage of both raw and processed data. A permanent archive shall include removable media.  The archival mechanism must be able to write to a removable media (tapes, hot-swap disks, or a future transportable media) and possibly HQ  through its network interface.</t>
  </si>
  <si>
    <t>Extract and Save</t>
  </si>
  <si>
    <t>FR-3377</t>
  </si>
  <si>
    <t>The data server shall have the ability to save off portions of a database to external files for later processing.</t>
  </si>
  <si>
    <t>Simultaneous queries</t>
  </si>
  <si>
    <t>FR-3103</t>
  </si>
  <si>
    <t>The data server shall support simultaneous high-speed storage and recall (queries).</t>
  </si>
  <si>
    <t>Error handling</t>
  </si>
  <si>
    <t>FR-3107</t>
  </si>
  <si>
    <t xml:space="preserve">The RTC shall provide control information to 5 DMs:
The wide-field relay DM (woofer) (1 DM, 20 actuators across beam diameter)
The narrow-field relay DM (tweeter) (1 DM, 64 actuators across beam diameter)
The LOWFS wavefront correctors (3 DMs, each 32 actuators across beam diameter)
</t>
  </si>
  <si>
    <t>WFS design</t>
  </si>
  <si>
    <t>FR-1444</t>
  </si>
  <si>
    <t xml:space="preserve">The wavefront sensing computations in the RTC shall be of Shack Hartmann design.
</t>
  </si>
  <si>
    <t>WFS sub aperture size in pixels</t>
  </si>
  <si>
    <t>FR-1445</t>
  </si>
  <si>
    <t>The RTC shall implement a WFS subaperture size of 4 x 4 pixels.</t>
  </si>
  <si>
    <t>DM influence function and non linearity compensation</t>
  </si>
  <si>
    <t>FR-1446</t>
  </si>
  <si>
    <t xml:space="preserve">The RTC shall calculate the DM commands necessary to best fit to the desired wave front.  This includes compensating for the DM influence function as well as any other non-linear response functions.
</t>
  </si>
  <si>
    <t>Tomography algorithm</t>
  </si>
  <si>
    <t>FR-1447</t>
  </si>
  <si>
    <t xml:space="preserve">The RTC shall be implement the tomography algorithm described in KAON XXX (TBD).
</t>
  </si>
  <si>
    <t>Automated operation</t>
  </si>
  <si>
    <t>FR-1448</t>
  </si>
  <si>
    <t xml:space="preserve">The RTC shall implement automated operation under the supervision of the AO Control System. This shall include automatic startup and verification of status upon initialization as well as an orderly shutdown in response to a standby command. The RTC shall provide diagnostics at the request of the AO Control System for verification of data and operation. The RTC shall inform the AO Control System in the event of corrupt data.
</t>
  </si>
  <si>
    <t>Time Stamp Data</t>
  </si>
  <si>
    <t>FR-1452</t>
  </si>
  <si>
    <t>The RTC shall implement industry standard timing referenced to Coordinated Universal Time (UTC). All data products produced by the RTC shall have timestamps associated with them. The accuracy of the timestamps shall be 100 micro seconds or less. Timestamps shall include the start and end times of data acquisition for each sample.</t>
  </si>
  <si>
    <t>Archiving of data</t>
  </si>
  <si>
    <t>FR-1453</t>
  </si>
  <si>
    <t>There shall be an interface from the RAID system to the AO Control system that allows retrieval of the data to put in permanent archive storage. The AO Control system shall use this mechanism to archive any permanently desired data to the NGAO Data Server.</t>
  </si>
  <si>
    <t>Wind layer computation output</t>
  </si>
  <si>
    <t>FR-1457</t>
  </si>
  <si>
    <t>The RTC shall provide a capability of tapping into the high-speed RAID data  stream for eventual upgrade purposes. What is envisioned is the capability of measuring the wind speed for high-speed wavefront prediction purposes. This enhancement is a goal not a requirement and shall not add significantly to the overall cost of the RTC</t>
  </si>
  <si>
    <t>Parameter readback</t>
  </si>
  <si>
    <t>FR-1458</t>
  </si>
  <si>
    <t>The RTC shall return the actual parameter data in use when a parameter readback is requested by the AO Control System. These data shall be the actual values in use and not merely cached values. Examples of parameter data are lookup tables, system matrices, Cn2 profiles, etc.</t>
  </si>
  <si>
    <t>NGS WFS functions as Truth WFS</t>
  </si>
  <si>
    <t>FR-3230</t>
  </si>
  <si>
    <t>The NGS WFS shall also be capable of being used as the truth wavefront sensor (TWFS). The RTC will provide a switch that allows the raw NGS WFS camera data to go to the supervisory controller.</t>
  </si>
  <si>
    <t>LOWFS function of NGS WFS</t>
  </si>
  <si>
    <t>FR-3231</t>
  </si>
  <si>
    <t>The NGS WFS shall also be capable of providing tip/tilt signals to the tip/tilt reconstruction portion of the RTC. This should be treated as an optional 4th LOWFS.</t>
  </si>
  <si>
    <t>LGS Facility subsystems</t>
  </si>
  <si>
    <t>FR-1933</t>
  </si>
  <si>
    <t>The Laser Guide Star Facility shall be composed of the following systems: Laser System, Laser Enclosure, Beam Transport System, LGS Control System, LGS Safety Systems, and Laser Traffic Control System. (note Laser Guide Star abbreviated LGS)</t>
  </si>
  <si>
    <t>Laser Enclosure - definition</t>
  </si>
  <si>
    <t>FR-1935</t>
  </si>
  <si>
    <t>The Laser Enclosure shall be composed of a fully enclosed room mounted on the Keck Telescope structure (tube or elevation ring TBD) that houses the Laser System. This system is composed of the enclosing room along with associated mechanisms and electronics.</t>
  </si>
  <si>
    <t>Laser System - definition</t>
  </si>
  <si>
    <t>FR-1934</t>
  </si>
  <si>
    <t>The Laser System shall be composed of two or three (TBD) individual Laser Units. In addition, the system consists of other associated mechanisms, electronics, control software, and other closely associated hardware provided by the laser supplier/vendor.</t>
  </si>
  <si>
    <t>Beam Transport System - definition</t>
  </si>
  <si>
    <t>FR-1936</t>
  </si>
  <si>
    <t>The Beam Transport System shall be composed of the optical mechanical system that optically transmits or relays the output beams of the Laser Units along the telescope structure and projects them onto the sky. The Beam Transport System includes opto-mechanical systems located inside the Laser Enclosure, along the telescope tube structure, and across to the telescope secondary mirror support structure. This system also includes opto-mechanical systems inside the secondary structure including the Laser Launch Telescope itself. This system also consists of mechanical and electrical components needed for beam steering and centering. It is also responsible for the generation of the required number and orientation of individual Laser Guide Stars. Monitoring functions such as beam quality, laser power, and polarization not included as part of the supplied Laser Units are also included in this system.</t>
  </si>
  <si>
    <t>LGS Traffic Control System - definition</t>
  </si>
  <si>
    <t>FR-1939</t>
  </si>
  <si>
    <t>The LGS Traffic Control System is defined as the computer system that monitors the status and coordinates the activities of all telescopes on Mauna Kea which participate in Mauna Kea Laser Traffic control, to prevent accidental illumination of any participating telescopes. This includes all telescopes which are either propagating lasers or may be impacted by laser light from other telescopes. The LGS Facility shall have an interface to this Mauna Kea wide service.</t>
  </si>
  <si>
    <t>LGS Safety System - definition</t>
  </si>
  <si>
    <t>FR-1938</t>
  </si>
  <si>
    <t>The Data Server shall provide error logging, alerts, and messages.  It should also make its alarm visible to an operator during operations.</t>
  </si>
  <si>
    <t>Reliability</t>
  </si>
  <si>
    <t>FR-3109</t>
  </si>
  <si>
    <t>Calibration Control</t>
  </si>
  <si>
    <t>FR-1842</t>
  </si>
  <si>
    <t>AO Controls will provide a semi-automated capability to calibrate the AO system, to include computation of DM actuator gains, DM to WFS registrations, centroid gains, interaction matrices, WFS calibrations, etc. The term semi-automated is used here to indicate that the calibration capability shall minimize the amount of user interaction required.</t>
  </si>
  <si>
    <t>Sensor Calibration Measurements</t>
  </si>
  <si>
    <t>FR-470</t>
  </si>
  <si>
    <t>AO controls will provide an automated capability to compute the dark frames, sky frames, and flat fields for all the various sensors in the AO system as required.</t>
  </si>
  <si>
    <t>Telemetry</t>
  </si>
  <si>
    <t>FR-1843</t>
  </si>
  <si>
    <t>Atmospheric Profiler</t>
  </si>
  <si>
    <t>FR-479</t>
  </si>
  <si>
    <t>AO Controls shall publish atmospheric turbulence profile (Cn2) information from the atmospheric profiler.</t>
  </si>
  <si>
    <t>Detector Control</t>
  </si>
  <si>
    <t>FR-1829</t>
  </si>
  <si>
    <t>RTC Control</t>
  </si>
  <si>
    <t>FR-1831</t>
  </si>
  <si>
    <t>AO Controls shall provide a configuration control function for the RTC. In addition to the basic control functions, the RTC control function shall include the setting/readback of all RTC parameters, such as reconstructor arrays, centroid offsets, centroid gains, loop gains, etc., and loop control for all the AO correction loops in the system, includes both go-to and feedback loops.</t>
  </si>
  <si>
    <t>Altitude tracking</t>
  </si>
  <si>
    <t>FR-467</t>
  </si>
  <si>
    <t>AO controls must provide altitude tracking for the LGS WFS (in LGS mode).</t>
  </si>
  <si>
    <t>Truth Wavefront Sensor</t>
  </si>
  <si>
    <t>FR-461</t>
  </si>
  <si>
    <t xml:space="preserve">AO Controls is responsible for control of the TWFS and calculating low-order WFS focus correction for the RTC.
</t>
  </si>
  <si>
    <t>Field Rotation Offload</t>
  </si>
  <si>
    <t>FR-3188</t>
  </si>
  <si>
    <t>Loss of Communications</t>
  </si>
  <si>
    <t>FR-3365</t>
  </si>
  <si>
    <t>In the event AO Controls fails to establish communication or loses communication with any controller or service, other than a safety system, it shall generate an appropriate alarm and attempt to continue operations to the best of its ability or enter a safe state depending on the condition.  The operator, upon receiving the alarm, will be able to take action as needed.
 </t>
  </si>
  <si>
    <t>FR-2130</t>
  </si>
  <si>
    <t>The LGS control system is defined as all the LGS control functions that are not directly concerned with the high speed measurement and correction of atmospherically distorted wavefronts. Throughout the remainder of these requirements, the LGS control functions will be referred to simply as "LGS Controls".</t>
  </si>
  <si>
    <t>Basic Functionality</t>
  </si>
  <si>
    <t>FR-2131</t>
  </si>
  <si>
    <t>LGS Controls shall provide the following basic functions for the LGS facility:
1. A control system, supporting: Simple and complex commands, Synchronous and asynchronous commands, Command completion monitoring
Error detection, handling, notification and recovery, User interfaces supporting graphical, command line, and script modes
2. Device control for all controllable devices in the LGS facility.
3. Motion control for all controllable opto-mechanical devices in the LGS facility.
4. Configuration and control of the laser system.
5. Support for LGS facility configuration, calibration and operations.
6. Logging of all telemetry data to the data server.
7. Monitoring the health of all LGS facility subsystems and providing notification to other systems as required.
8. Control of the Laser enclosure environment.
9. Interfaces to the other NGAO and observatory subsystems
        AO System
        LTCS
        Telescope Control System
        Data Server
        Multi-System Command Sequencer</t>
  </si>
  <si>
    <t>FR-2143</t>
  </si>
  <si>
    <t>FR-2144</t>
  </si>
  <si>
    <t>Laser System Control</t>
  </si>
  <si>
    <t>FR-2146</t>
  </si>
  <si>
    <t>LGS Controls shall provide a configuration control function for the laser system. In addition to the basic control functions (initialize, standby, start, stop, etc.), the laser control function shall include the setting/readback of all laser parameters.</t>
  </si>
  <si>
    <t>FR-2147</t>
  </si>
  <si>
    <t>FR-2149</t>
  </si>
  <si>
    <t>Motion control coordination</t>
  </si>
  <si>
    <t>FR-2150</t>
  </si>
  <si>
    <t>LGS controls will coordinate the LGS facility motion control and other tasks needed to perform dithering, offsetting and chopping for science observations.</t>
  </si>
  <si>
    <t>FR-3366</t>
  </si>
  <si>
    <t>In the event LGS Controls fails to establish communication or loses communication with any controller or service, other than a safety system, it shall generate an appropriate alarm and attempt to continue operations to the best of its ability or enter a safe state depending on the condition.  The operator, upon receiving the alarm, will be able to take action as needed.
 </t>
  </si>
  <si>
    <t>Command Processor</t>
  </si>
  <si>
    <t>FR-2132</t>
  </si>
  <si>
    <t>The LGS facility optical transmission shall be greater than or equal to 75% at a wavelength of 589 nm. The requirement is for all optics from the output of each Laser Unit to the sky. It includes all transmission losses in the Beam Transport System and the Laser Launch Telescope. It also includes losses from the Laser Launch Telescope secondary obscuration.</t>
  </si>
  <si>
    <t>Location of Laser Units</t>
  </si>
  <si>
    <t>FR-1956</t>
  </si>
  <si>
    <t>The Laser Units shall be mounted on the elevation ring of the telescope. This location varies in orientation with respect to the gravity vector as the telescope tracks in elevation. Additional equipment required by the Laser Units, such as support electronics, control computers, or cooling systems may be located in the laser enclosures or on the telescope Nasmyth platform. If mounting of the laser units on the elevation ring is not feasible, an alternate location must be agreed upon with the NGAO design team.</t>
  </si>
  <si>
    <t>Flexure compensation</t>
  </si>
  <si>
    <t>FR-1953</t>
  </si>
  <si>
    <t>The LGS Facility shall be capable of correcting for the effects of flexure between the telescope top end structure and the elevation ring structure by up to 3.0 mm in translation (perpendicular to the primary mirror optical axis) and 2 milliradians in tilt (relative to the primary mirror optical axis) over elevation angles between 0 and 90 degrees.</t>
  </si>
  <si>
    <t>LGS position - blind pointing (start up)</t>
  </si>
  <si>
    <t>FR-2353</t>
  </si>
  <si>
    <t>The blind pointing at the start of the night of the LGS asterism shall be less than 10 arc seconds rms with a goal of 1.0 arc second rms. In this context, blind pointing is the distance the LGS image is misplaced from the optical axis of its corresponding wavefront sensor. The measurements shall be made before the LGS pointing model is updated at the start of the night. See closely related requirement LGS position - blind pointing FR-1952.</t>
  </si>
  <si>
    <t>LGS position - blind pointing</t>
  </si>
  <si>
    <t>FR-1952</t>
  </si>
  <si>
    <t>LGS position - tip tilt residual</t>
  </si>
  <si>
    <t>FR-1951</t>
  </si>
  <si>
    <t>The projected tip tilt residual for each LGS shall be less than or equal to 0.5 arc seconds rms one sigma, one-axis below 100 Hz and less than or equal to 0.05 arc seconds rms one sigma, one-axis above 100 Hz. This only includes the residual from telescope wind shake and vibrations. The correction of this residual motion shall be performed on the return trip (down link) by the AO System RTC and the fast steering mirrors located inside the laser guide star wavefront sensor optics.</t>
  </si>
  <si>
    <t>LGS position - stability</t>
  </si>
  <si>
    <t>FR-1950</t>
  </si>
  <si>
    <t>The LGS Facility shall maintain the asterism orientation and shape to 1 arc second rms. The asterism orientation must be maintained as the telescope tracks astronomical targets for periods up to one hour.</t>
  </si>
  <si>
    <t>Laser safety standards</t>
  </si>
  <si>
    <t>FR-1960</t>
  </si>
  <si>
    <t>The LGS Facility shall conform to standard Z136.1-2000 of the American National Standard Institute (ANSI) for the Safe Use of Lasers and standard ANSI Z136.6 -2005 "Safe Use of Lasers Outdoors", Approved December 22, 2005.</t>
  </si>
  <si>
    <t>Laser aircraft safety</t>
  </si>
  <si>
    <t>FR-3180</t>
  </si>
  <si>
    <t>The Laser Guide Star Facility shall comply with Federal Aviation Administration Advisory Circular #70-1, dated December 12, 2004.</t>
  </si>
  <si>
    <t>FR-3181</t>
  </si>
  <si>
    <t>The Laser Guide Star Facility shall comply with the Laser Clearinghouse Reports Handbook Change 1, dated August 23, 2006. </t>
  </si>
  <si>
    <t>Volume constraint</t>
  </si>
  <si>
    <t>FR-1223</t>
  </si>
  <si>
    <t>The size of the laser enclosure shall be similar to the existing K2 laser enclosure attached to the elevation ring,  12' W x 7' H x 4' D (TBR).  There may be a need for two such enclosures on the elevation ring to support the number of needed lasers. </t>
  </si>
  <si>
    <t>Enclosure temperature</t>
  </si>
  <si>
    <t>FR-1283</t>
  </si>
  <si>
    <t>Ventilation</t>
  </si>
  <si>
    <t>FR-1290</t>
  </si>
  <si>
    <t>The laser enclosure ventilation requires 20 cfm/person of makeup air, for a maximum of 3 people.
The ventilation laminar flow must be directed such that it does not impact laser system performance.
The ventilation may be turned down when personnel are not in the enclosure; however, there shall be a minimum of 5 cfm to maintain a positive pressure in the enclosure.
 </t>
  </si>
  <si>
    <t>Doors</t>
  </si>
  <si>
    <t>FR-1292</t>
  </si>
  <si>
    <t>The laser service enclosure shall be equipped with openings to allow personnel entry and egress without emitting hazardous radiation into the dome environment. Hazardous radiation will be defined by the maximum permissible exposure limit as set by the Laser Safety Officer.  The door shall have a magnetic lock to prevent accidental opening.  However, the lock shall be fail-safe and can be overcome.</t>
  </si>
  <si>
    <t>Glycol cooling</t>
  </si>
  <si>
    <t>FR-1293</t>
  </si>
  <si>
    <t>The Fixed Asterism LGS WFS shall have an operating dynamical range of at least +- 1 arcsecond (on-sky)</t>
  </si>
  <si>
    <t>Fixed Asterism WFS Linearity</t>
  </si>
  <si>
    <t>FR-2392</t>
  </si>
  <si>
    <t>The Fixed Asterism LGS WFS shall measure input subaperture tilts with better than 2.6% linearity over the operating dynamic range</t>
  </si>
  <si>
    <t>Fixed Asterism LGS WFS Subaperture Spot Size</t>
  </si>
  <si>
    <t>FR-2383</t>
  </si>
  <si>
    <t>The contribution from optical design, fab, and alignment errors from the entire AO relay plus LGS WFS optical train on Fixed Asterism LGS WFS subaperture image quality shall be less than 0.25 arcsec FWHM</t>
  </si>
  <si>
    <t>Fixed Asterism LGS WFS Mapping</t>
  </si>
  <si>
    <t>FR-2384</t>
  </si>
  <si>
    <t>The Fixed Asterism LGS WFS shall sample the wavefront with 63 subapertures to match the high order deformable mirror (HODM) actuator spacing.</t>
  </si>
  <si>
    <t>Fixed Asterism Pupil Registration</t>
  </si>
  <si>
    <t>FR-2368</t>
  </si>
  <si>
    <t xml:space="preserve">LGS Controls shall provide a command processor (sequencer) with the following functionality:
1. Processing of simple commands. An example of a simple command is the setting of a single parameter.
2. Processing of complex commands. An example of a complex command is to configure the LGS facility for a particular mode of operation. This will require setting several parameters, configuring any optical devices, and checking for valid completions of all.
3. Processing of synchronous commands. A synchronous command is one where the latency of the task to be performed by the command is negligible.
4. Processing of asynchronous commands. An asynchronous command is one where the latency of the task to be performed is large enough to require spawning a thread to execute the task and monitor for a command completion callback.
5. The return status of every command (or sub-command in the case of complex commands) must be checked for valid completion or error. If an error occurs, appropriate actions must be taken to process the error, abort the command or task if required, notify the requestor of the error, and take action to recover from the error, protecting the LGS facility as required.
6. A command interface that supports graphical, command-line, and script modes.
</t>
  </si>
  <si>
    <t>FR-2133</t>
  </si>
  <si>
    <t>LGS Controls shall provide a health monitoring function that periodically checks all the LGS facility subsystems for status. If an error is detected, LGS Controls will take appropriate actions to protect the LGS facility and provide notification to the other NGAO subsystems and users.</t>
  </si>
  <si>
    <t>FR-2135</t>
  </si>
  <si>
    <t>LGS Controls will provide an automated capability to configure the LGS facility for all modes of the system: startup, operational, calibration, and test. This includes configuring all the required cameras or sensors with the appropriate default parameters and configuring any optical devices as required.
The specifics of these configurations will be documented as use cases in the operations concept document.</t>
  </si>
  <si>
    <t>FR-2136</t>
  </si>
  <si>
    <t>LGS Controls will provide a semi-automated capability to calibrate the LGS facility, to include alignment of all movable LGS optical devices. The term semi-automated is used here to indicate that the calibration capability shall minimize the amount of user interaction required.</t>
  </si>
  <si>
    <t>FR-2138</t>
  </si>
  <si>
    <t>Interface to LTCS</t>
  </si>
  <si>
    <t>FR-2141</t>
  </si>
  <si>
    <t>LGS controls will respond appropriately to protect the LGS facility and recover gracefully from a laser traffic control event.</t>
  </si>
  <si>
    <t>Throughput and emissivity performance tool</t>
  </si>
  <si>
    <t>FR-2190</t>
  </si>
  <si>
    <t>Provide a tool to estimate throughput and emissivity in support of observing preparations.</t>
  </si>
  <si>
    <t>Imaging simulation performance tool</t>
  </si>
  <si>
    <t>FR-2191</t>
  </si>
  <si>
    <t>Provide a tool to simulate imaging observations sensitivity, contrast and resolution in support of observing preparations.</t>
  </si>
  <si>
    <t>IFU sensitivity simulation performance tool</t>
  </si>
  <si>
    <t>FR-2192</t>
  </si>
  <si>
    <t>Provide a tool to estimate the sensitivity of IFU observations in support of observing preparations.</t>
  </si>
  <si>
    <t>Photometric and astrometric catalogs</t>
  </si>
  <si>
    <t>FR-2194</t>
  </si>
  <si>
    <t>Ephemeris calculator</t>
  </si>
  <si>
    <t>FR-2195</t>
  </si>
  <si>
    <t>Provide access via the web to ephemeris calculators for small solar system bodies and planets, and for satellites of the giant planets in support of observing preparations.</t>
  </si>
  <si>
    <t>Strehl performance documentation</t>
  </si>
  <si>
    <t>FR-2196</t>
  </si>
  <si>
    <t>Provide plots of Strehl versus seeing conditions, guide stars brightness, guide stars off-axis distance, wavelength, sodium return, etc. for the NGAO imager.</t>
  </si>
  <si>
    <t>PSF performance documentation</t>
  </si>
  <si>
    <t>FR-2197</t>
  </si>
  <si>
    <t>Provide images of PSFs versus seeing conditions, guide stars brightness, guide stars off-axis distance, wavelength, sodium return, etc. for the NGAO imager.</t>
  </si>
  <si>
    <t>PSF calibration tool</t>
  </si>
  <si>
    <t>FR-2214</t>
  </si>
  <si>
    <t>Provide a tool/method to provide a PSF estimate versus field position for each NGAO imager or IFU image to a TBD performance level.</t>
  </si>
  <si>
    <t>Ensquared energy performance documentation</t>
  </si>
  <si>
    <t>FR-2198</t>
  </si>
  <si>
    <t>Provide plots of ensquared energy versus seeing conditions, guide stars brightness, guide stars off-axis distance, wavelength, sodium return, etc. for the NGAO IFU.</t>
  </si>
  <si>
    <t>Astrometric performance documentation</t>
  </si>
  <si>
    <t>FR-2199</t>
  </si>
  <si>
    <t>Provide plots of astrometric performance and stability versus the relevant parameters including Strehl, stellar magnitude and off-axis distance, and crowded versus non-crowded fields.</t>
  </si>
  <si>
    <t>Photometric performance documentation</t>
  </si>
  <si>
    <t>FR-2200</t>
  </si>
  <si>
    <t>Provide plots of photometric performance versus the relevant parameters including Strehl, stellar magnitude and off-axis distance.</t>
  </si>
  <si>
    <t>Companion sensitivity performance documentation</t>
  </si>
  <si>
    <t>FR-2201</t>
  </si>
  <si>
    <t>Provide plots of companion sensitivity versus distance from the primary star versus the relevant parameters including Strehl.</t>
  </si>
  <si>
    <t>Acquisition performance documentation</t>
  </si>
  <si>
    <t>FR-2202</t>
  </si>
  <si>
    <t>Document the required acquisition time (from end of slew to start of science exposure) for various science cases.</t>
  </si>
  <si>
    <t>Zero-point magnitude documentation</t>
  </si>
  <si>
    <t>FR-2203</t>
  </si>
  <si>
    <t>Provide the zero-point magnitudes for the NGAO imager and IFU.</t>
  </si>
  <si>
    <t>Signal-to-noise ratio documentation</t>
  </si>
  <si>
    <t>FR-2204</t>
  </si>
  <si>
    <t>Provide plots of point source SNR versus exposure time for the imager under various conditions.</t>
  </si>
  <si>
    <t>Performance documentation tools</t>
  </si>
  <si>
    <t>FR-2205</t>
  </si>
  <si>
    <t>Provide the performance characterization tools, and documentation to support these tools, to allow operational personnel to periodically update the performance documentation.</t>
  </si>
  <si>
    <t>Quick look data reduction tool</t>
  </si>
  <si>
    <t>FR-2206</t>
  </si>
  <si>
    <t>A quick look data reduction tool shall be provided for semi-realtime analysis of the NGAO imager and IFU data.</t>
  </si>
  <si>
    <t>Semi-real-time SNR calculator</t>
  </si>
  <si>
    <t>FR-2209</t>
  </si>
  <si>
    <t>Provide a semi-real-time tool to determine point-source SNR from an image or IFU slice.</t>
  </si>
  <si>
    <t>Semi-real-time Strehl calculator</t>
  </si>
  <si>
    <t>FR-2210</t>
  </si>
  <si>
    <t>Provide a semi-real-time tool to determine point-source Strehl from an image or IFU slice.</t>
  </si>
  <si>
    <t>Semi-real-time Ensquared Energy calculator</t>
  </si>
  <si>
    <t>FR-2211</t>
  </si>
  <si>
    <t> The NGS WFS shall meet all its performance requirements, while  subjected to the operating environment conditions given in SR-254.</t>
  </si>
  <si>
    <t>FR-3239</t>
  </si>
  <si>
    <t> The NGS WFS shall meet all its performance requirements, while  subjected to the non-operating environment conditions given in SR-250.</t>
  </si>
  <si>
    <t>FR-3240</t>
  </si>
  <si>
    <t>Functionality</t>
  </si>
  <si>
    <t>FR-3247</t>
  </si>
  <si>
    <t>The NGS wave front sensor shall 
1) measure high-order wavefront aberrations induced upon light collected by the Keck telescope from a natural (point or extended) guide star at both 63x63 and ~5x5 pupil sampling scales.
2) be used as a diagnostics WFS during calibration.</t>
  </si>
  <si>
    <t>No mechanism vignetting of optical beam (NGS WFS)</t>
  </si>
  <si>
    <t>FR-145</t>
  </si>
  <si>
    <t>Mechanical systems inside and around the NGS WFS assembly shall not vignette the defined science field.</t>
  </si>
  <si>
    <t>Type of sensor and geometry (NGS WFS)</t>
  </si>
  <si>
    <t>FR-133</t>
  </si>
  <si>
    <t>The NGS WFS shall use a Shack-Hartmann design with square lenslets in a rectangular array.</t>
  </si>
  <si>
    <t>Static calibration errors (NGS WFS)</t>
  </si>
  <si>
    <t>FR-138</t>
  </si>
  <si>
    <t>The maximum allowable static wavefront calibration error in the NGS WFS shall be 25 nm RMS.</t>
  </si>
  <si>
    <t>Athermalization</t>
  </si>
  <si>
    <t>FR-199</t>
  </si>
  <si>
    <t>The NGS WFS shall be able to satisfy its optical requirements at both cooled (-15 C) and ambient temperatures (2 C).</t>
  </si>
  <si>
    <t>Deployable about the field of view (NGS WFS)</t>
  </si>
  <si>
    <t>FR-127</t>
  </si>
  <si>
    <t>The NGS WFS shall be able to acquire any guide star in a field of view of 40" (in the plane of the optical bench) x 60".</t>
  </si>
  <si>
    <t>Operating on Extended Targets</t>
  </si>
  <si>
    <t>FR-131</t>
  </si>
  <si>
    <t>The NGS wavefront sensor shall be capable of wavefront correction on solar system objects that are 4" in diameter or less.</t>
  </si>
  <si>
    <t>Pupil Sampling, NGS WFS Modes</t>
  </si>
  <si>
    <t>FR-130</t>
  </si>
  <si>
    <t>The NGS WFS shall have two pupil sampling scales with 60 x 60 and 5x5 subapertures across the 10.949 m circumscribed Keck pupil.
In high-order mode, NGS WFS shall have a pupil sampling format of 63 x 63, to allow for expected nutation of the telescope pupil without vignetting.  In low-order mode, the NGS WFS shall have less than 10% (areal) vignetting due to pupil nutation.</t>
  </si>
  <si>
    <t>Pupil Imaging Mode, NGS WFS</t>
  </si>
  <si>
    <t>FR-3445</t>
  </si>
  <si>
    <t>The NGS WFS shall have a pupil imaging mode to support alignments.</t>
  </si>
  <si>
    <t>Dynamic Range, NGS WFS</t>
  </si>
  <si>
    <t>FR-141</t>
  </si>
  <si>
    <t>The dynamic range of the NGS WFS shall be at least +/- 1.77"</t>
  </si>
  <si>
    <t>Pupil Distortion, LODM to NGS WFS</t>
  </si>
  <si>
    <t>FR-137</t>
  </si>
  <si>
    <t>The maximum pupil distortion between the LODM and the NGS WFS lenslet array shall be 5% of 1/63rd of the pupil diameter.</t>
  </si>
  <si>
    <t>Field Stop, NGS WFS</t>
  </si>
  <si>
    <t>FR-3244</t>
  </si>
  <si>
    <t>The NGS WFS shall be equipped with a 4 arcsec square field stop to preclude optical cross-talk between subapertures.</t>
  </si>
  <si>
    <t>FR-3444</t>
  </si>
  <si>
    <t>Mechanical: The Laser Service Enclosure shall be positively pressured with dried filtered air to minimize particulates.  The flow rate will be TBD.  The output flow shall be distributed for laminar flow and not a point source.  Also will depend on the requirements of the ESO lasers.</t>
  </si>
  <si>
    <t>Laser mounting interface</t>
  </si>
  <si>
    <t>FR-1865</t>
  </si>
  <si>
    <t>This requirement is a placeholder to indicate that requirements are needed to describe the modifications to the elevation ring to provide a mechanical interface for mounting the laser. TBD</t>
  </si>
  <si>
    <t>Mechanical interface</t>
  </si>
  <si>
    <t>FR-1875</t>
  </si>
  <si>
    <t xml:space="preserve">The elevation ring must provide a mechanical interface for mounting of the laser service enclosure.
</t>
  </si>
  <si>
    <t>Installation</t>
  </si>
  <si>
    <t>FR-1876</t>
  </si>
  <si>
    <t>The laser service enclosure shall be installed as a single unit onto the elevation ring.</t>
  </si>
  <si>
    <t>AC Power format</t>
  </si>
  <si>
    <t>FR-1296</t>
  </si>
  <si>
    <t>The laser service enclosure shall provide sufficient power for the laser, laser electronics, diagnostics, lights, and internal HVAC equipment to maintain routine operation. The power shall be 3 phase, 208 VAC, 60 Hz. The power factor shall be no less than 0.85.</t>
  </si>
  <si>
    <t>Environmental monitoring</t>
  </si>
  <si>
    <t>FR-1301</t>
  </si>
  <si>
    <t>The laser service enclosure shall provide environmental monitoring for the following:
Particulates
Temperature
Relative humidity
These could be stand alone devices or sensor inputs to the Laser Safety System or the laser environmental control system. (TBR)</t>
  </si>
  <si>
    <t>Status output to laser safety system</t>
  </si>
  <si>
    <t>FR-1311</t>
  </si>
  <si>
    <t>Hardware Status: The laser service enclosure shall provide status of doors, access ports, and emergency stops in a suitable format to the laser safety system for interlocking the laser beam.</t>
  </si>
  <si>
    <t>Electrical outlets</t>
  </si>
  <si>
    <t>FR-1312</t>
  </si>
  <si>
    <t>Electrical Outlets: The Laser Service Enclosure shall provide TBD outlets for the laser and auxiliary equipment.  Will depend on the laser and supporting equipment requirements.</t>
  </si>
  <si>
    <t>Cable routing</t>
  </si>
  <si>
    <t>FR-1314</t>
  </si>
  <si>
    <t>Cable routing: The laser service enclosure may provide cable chases to support cable and wire routing.</t>
  </si>
  <si>
    <t>Emergency lighting</t>
  </si>
  <si>
    <t>FR-1322</t>
  </si>
  <si>
    <t>Electrical: The laser service enclosure shall have emergency lighting for egress in case of power failure.</t>
  </si>
  <si>
    <t>Emergency laser stop</t>
  </si>
  <si>
    <t>FR-1323</t>
  </si>
  <si>
    <t>Electrical: The laser service enclosure shall provide emergency stop buttons to terminate laser light. Could be part of safety system.</t>
  </si>
  <si>
    <t>FR-1330</t>
  </si>
  <si>
    <t>Electrical: The laser service enclosure shall have a single electrical panel on the outside of the enclosure for all power entering the enclosure. This panel shall provide the properly sized breakers for individual connections within the enclosure.  The panel shall provide a shunt trip for emergency shutdown of all power.</t>
  </si>
  <si>
    <t>General Safety Requirements</t>
  </si>
  <si>
    <t>FR-2071</t>
  </si>
  <si>
    <t>The Laser Service Enclosure shall be delivered in compliance with ANSI standards for laser safety.  Areas of non-compliance must be agreed upon by NGAO System Team.</t>
  </si>
  <si>
    <t>Laser Units</t>
  </si>
  <si>
    <t>FR-1924</t>
  </si>
  <si>
    <t>[Information only] The functional requirements for the Laser Units and other Laser Systems components are currently being revised in negotiation with prospective laser vendors.  The current requirements are in KAON 690, "Technical Specification for the Laser System of the Next Generation Adaptive Optics Facility on the Keck II Telescope", issue 2, January 28, 2010.  Please see Jason Chin or Chris Neyman at Keck Observatory for a copy.</t>
  </si>
  <si>
    <t>Beam Transport System - definition (linked)</t>
  </si>
  <si>
    <t>FR-1969</t>
  </si>
  <si>
    <t>The Beam Transport System shall be composed of the optical mechanical system that optically transmits or relays the output beams of the Laser Units along the telescope structure and projects them onto the sky. The Beam Transport System includes the opto-mechanical systems located inside the Laser Enclosure, along the telescope tube structure, and across to the telescope's secondary mirror support structure. This system also includes the opto-mechanical systems inside the secondary structure including the Laser Launch Telescope itself. This system also consists of the mechanical and electrical components needed for beam steering and centering. It is also responsible for the generation of the required number and orientation of individual Laser Guider Stars. Monitoring functions such as beam quality, laser power, and polarization not included as part of the supplied Laser Units are also included in this system.</t>
  </si>
  <si>
    <t>LGS Operation with one non-operational laser</t>
  </si>
  <si>
    <t>FR-3271</t>
  </si>
  <si>
    <t>In the case of one of three lasers being non-operational the system shall be capable of redistributing the laser power between the fixed and patrolling LGS asterisms as appropriate.
This redistribution will be a daytime activity.</t>
  </si>
  <si>
    <t>Reuse Keck I or Keck II Laser Launch Telescope (linked)</t>
  </si>
  <si>
    <t>FR-1972</t>
  </si>
  <si>
    <t>Reimage Laser Unit pupil to Laser Launch Telescope</t>
  </si>
  <si>
    <t>FR-1976</t>
  </si>
  <si>
    <t>The Beam Transport System shall reimage the exit pupil of the Laser Units onto the entrance pupil of the Laser Launch Telescope.</t>
  </si>
  <si>
    <t>Input beam format</t>
  </si>
  <si>
    <t>FR-1977</t>
  </si>
  <si>
    <t>The Beam Transport System shall accept three input beams of diameter 3 mm from each Laser Unit. The Laser Unit will deliver a collimated beam with an output beam waist diameter at 1/e2 equal to 3.0 mm plus/minus 0.1 mm. Output beam waist location: 0.0 m plus/minus 0.5 m with respect to the output aperture of each Laser Unit.</t>
  </si>
  <si>
    <t>Output beam format</t>
  </si>
  <si>
    <t>FR-1978</t>
  </si>
  <si>
    <t>The Laser Launch Telescope shall have an output Gaussian intensity profile with a 1/e2 diameter of 0.36 m.</t>
  </si>
  <si>
    <t>Laser Launch Telescope - functional quality</t>
  </si>
  <si>
    <t>FR-1979</t>
  </si>
  <si>
    <t>The Laser Launch Telescope shall have as-built optical quality of 60 nm rms. The requirement is applicable at all operating elevations between 20 and 90 degrees and at all operating temperatures.</t>
  </si>
  <si>
    <t>LGS Focus control</t>
  </si>
  <si>
    <t>FR-1980</t>
  </si>
  <si>
    <t>The Beam Transport System shall provide a mechanism so that the LGS beams can be focused at the sodium layer for ranges between 80 km and 270 km.</t>
  </si>
  <si>
    <t>Transmission (linked)</t>
  </si>
  <si>
    <t>FR-1982</t>
  </si>
  <si>
    <t>The LGS facility optical transmission shall be equal or greater than 75% at a wavelength of 589 nm. The requirement is for all optics from the output of each Laser Unit to the sky. It includes all transmission losses in the Beam Transport System and the Laser Launch Telescope. It also includes losses from the Laser Launch Telescope secondary obscuration.</t>
  </si>
  <si>
    <t>Damage threshold</t>
  </si>
  <si>
    <t>FR-1983</t>
  </si>
  <si>
    <t>Automated alignment</t>
  </si>
  <si>
    <t>FR-1984</t>
  </si>
  <si>
    <t>The Beam Transport System shall include an automated optical alignment mechanism for the laser optical path from the Laser Units output to the input of the Laser Launch Telescope.</t>
  </si>
  <si>
    <t>Beam splitting</t>
  </si>
  <si>
    <t>FR-1985</t>
  </si>
  <si>
    <t>The Beam Transport System shall include automated beam splitters and steering mirror to produce the power fraction required and number of LGS on the sky from the outputs of the Laser Units.</t>
  </si>
  <si>
    <t>Asterism generation</t>
  </si>
  <si>
    <t>FR-1986</t>
  </si>
  <si>
    <t>The truth wave front sensor is used to calibrate biases that arise when using LGS in an adaptive optics system. The biases are principally caused by the elongated nature of the LGS when views by subapertures of the laser guide star wavefront sensor and the changing sodium layer density profile. The TWFS measures these biases by sensing the wavefront from a natural star located in the large field of the first optical relay. These biases are slowly varying and of low spatial order. As such a natural guide star WFS using long exposures and only measuring the lowest spatial wavefront error is sufficient</t>
  </si>
  <si>
    <t>Pupil sampling</t>
  </si>
  <si>
    <t>FR-195</t>
  </si>
  <si>
    <t>The pupil sampling for the TWFS wavefront will have one mode that has ~5x5 subapertures across the Keck (10.949 m) pupil.</t>
  </si>
  <si>
    <t>Acquisition capability</t>
  </si>
  <si>
    <t>FR-1801</t>
  </si>
  <si>
    <t>The AO acquisition system is responsible for the acquisition of natural stars for the low order natural guide star wavefront sensors (LOWFS) and the natural guide star (NGS) WFS, laser guide stars for the laser guide star wavefront sensor (LGS WFS), and the acquisition of the science target on the science instrument. These acquisition tasks shall occur in an automatic fashion with a minimum of telescope operator input. The field shall be accurately identified with a high probability of detecting natural guide stars and astronomical targets.</t>
  </si>
  <si>
    <t>Acquisition Camera Focus Range</t>
  </si>
  <si>
    <t>FR-1815</t>
  </si>
  <si>
    <t>When used for LGS acquisition, the acquisition camera shall be able to  position to focus on the LGS as the telescope points away from zenith. The range of the sodium layer corresponding to zenith angles of 0 to 70 degrees is 80-270 kilometers. This range also accommodates variations in the mean zenith height of sodium layer 80-100 km.
For NGS acquisition, the acquisition camera shall be able to position to infinite optical conjugate.</t>
  </si>
  <si>
    <t>IR field Identification</t>
  </si>
  <si>
    <t>FR-1805</t>
  </si>
  <si>
    <t>The AO acquisition system shall be capable of identifying targets in the NIR wavelength bands between 1.0 and 2.5 microns. This may be accomplished by imaging sources in the near-IR (1.0-2.0 micron) or imaging sources in the visible (0.35-1.0 micron). In both cases supplementary information about target locations from catalogs and surveys shall be used.</t>
  </si>
  <si>
    <t>Point source sensitivity</t>
  </si>
  <si>
    <t>FR-1806</t>
  </si>
  <si>
    <t>The acquisition cameras shall have a limiting magnitude for stellar sources of V=22 if visible detectors (CCDs) are used. The acquisition camera shall have a limiting magnitude for stellar sources of J=19 if NIR detectors are used. For the purpose of acquisition the limiting magnitude is defined as achieving an SNR of greater than or equal to 10 in an exposure time of less than or equal to 10 s.</t>
  </si>
  <si>
    <t>Position accuracy</t>
  </si>
  <si>
    <t>FR-1807</t>
  </si>
  <si>
    <t>When measuring source positions in an acquisition camera image, the position errors due to measurement noise shall be 0.050 arc seconds rms or less. Measurement noise includes the fundamental noise inherent in the photon detection process such as photon noise in the source and sky background, it also includes noise sources such as readout noise and detector dark current. Errors in registering the detector to a known coordinate system are part of the registration accuracy requirement</t>
  </si>
  <si>
    <t>Registration accuracy</t>
  </si>
  <si>
    <t>FR-1810</t>
  </si>
  <si>
    <t>The registration accuracy between the Science Instruments and the NGS acquisition camera shall be equal to or less than less 0.01 arc sec over the entire field-of-view.  The registration accuracy between the NGAO WFS sensors and the NGS acquisition camera shall be equal to or less than less 0.01 arc sec over the entire field-of-view.</t>
  </si>
  <si>
    <t>Field of view</t>
  </si>
  <si>
    <t>FR-1804</t>
  </si>
  <si>
    <t>The NGS acquisition camera field of view shall be greater than or equal to 120 arc seconds</t>
  </si>
  <si>
    <t>Photometric imagery</t>
  </si>
  <si>
    <t>FR-1809</t>
  </si>
  <si>
    <t>The acquisition camera shall have a maximum photometric error of 0.2 magnitudes under transparent conditions, in standard astronomical bands such as Johnson, UKIDDS, SDSS.  The exact filter band is TBD and will detend on the final detector choice.</t>
  </si>
  <si>
    <t>Sky background limit</t>
  </si>
  <si>
    <t>FR-1814</t>
  </si>
  <si>
    <t>The acquisition system shall be capable of working in conditions of high background such as at twilight and near a full moon. The background for these conditions are 16.88 magnitudes per square arc second in the V band (Johnson), 16.0 magnitudes per square arc second in the J band (Johnson) and 13.0 magnitudes per square arc second in the K band (Johnson). The acquisition camera may use an appropriate filter to minimize the background as needed, but it must still meet the point source sensitivity requirement for V=22 magnitude M0 stars in the effective spectral range of the sensor. </t>
  </si>
  <si>
    <t>Guiding mode</t>
  </si>
  <si>
    <t>FR-1813</t>
  </si>
  <si>
    <t>The NGS acquisition system shall provide the capability to be used as a guider for the telescope.</t>
  </si>
  <si>
    <t>Astronomical Catalogs</t>
  </si>
  <si>
    <t>FR-1819</t>
  </si>
  <si>
    <t>The NGAO system shall use astronomical catalogs to support target acquisition. The specific catalogs are TBD, but are likely to include 2-MASS, GSC-2, SDSS, and USNO 1.0B.</t>
  </si>
  <si>
    <t>LGS source sensitivity</t>
  </si>
  <si>
    <t>FR-1816</t>
  </si>
  <si>
    <t>Diagnostics, and troubleshooting tools</t>
  </si>
  <si>
    <t>FR-1811</t>
  </si>
  <si>
    <t>The acquisition system shall provide metrics for automatic acquisition and to aide observer decision making. A override capability by astronomer or observing assistant shall be provided.</t>
  </si>
  <si>
    <t>Minimal time overheads</t>
  </si>
  <si>
    <t>FR-1808</t>
  </si>
  <si>
    <t>Radiometric calibration source</t>
  </si>
  <si>
    <t>FR-1772</t>
  </si>
  <si>
    <t>Mechanical supports shall be implemented to simplify the installation and removal of the parts of the Beam Transport System that are located inside the telescope secondary and along the telescope tube structure. If possible, the interface to the Laser Launch Telescope shall be installed as a single unit. The components of the Beam Transport System shall provide supports such as lifting bolts to assist in installation and removal.</t>
  </si>
  <si>
    <t>Mechanical Interface</t>
  </si>
  <si>
    <t>FR-2021</t>
  </si>
  <si>
    <t>The Beam Transport System shall interface with the telescope, secondary socket, and f/15 structure (TBD).</t>
  </si>
  <si>
    <t>Allowable volume</t>
  </si>
  <si>
    <t>FR-2019</t>
  </si>
  <si>
    <t>The Beam Transport System volume shall conform to volume limits of the current f/15 secondary and its mounting structure.  Those parts of the Beam Transport System mounted behind the f/15 secondary mirror must allow for the removal, storage, and installation of the f/15 secondary module. Furthermore, these parts shall 1) not extend beyond the module in the x,y-directions and 2) must not extend more than 1 m beyond the top of the telescope structure.</t>
  </si>
  <si>
    <t>Laser safety - general requirement</t>
  </si>
  <si>
    <t>FR-1994</t>
  </si>
  <si>
    <t>The Beam Transport System shall be delivered in compliance of ANSI Standards for Laser Safety. Areas on non-compliance must be agreed upon by NGAO System Team. Additional highlighted safety requirements are meant to bring additional attention to the design, but are in compliance with the standards.</t>
  </si>
  <si>
    <t>Laser safety - E-Stop</t>
  </si>
  <si>
    <t>FR-1996</t>
  </si>
  <si>
    <t>The Beam Transport System shall provide an emergency stop button to the laser safety system to terminate the laser beams from entering the Launch Facility.</t>
  </si>
  <si>
    <t>Laser safety - Status Indicator</t>
  </si>
  <si>
    <t>FR-1997</t>
  </si>
  <si>
    <t>The Beam Transport System shall provide status indicators on the outside of the enclosure. These indicators are for personnel to determine the laser status prior to entry. The indicators shall be momentary if any light source is used so as to not contaminate the dome environment.</t>
  </si>
  <si>
    <t>Laser safety: laser radiation exposure</t>
  </si>
  <si>
    <t>FR-1998</t>
  </si>
  <si>
    <t>The Beam Transport System shall insure personnel must not be exposed to the maximum exposure levels (MPE) as defined by the ANSI standards (Z136.1) and beam hazard analysis. Interlocks shall be installed to meet these requirements.</t>
  </si>
  <si>
    <t>Maintenance accessibility</t>
  </si>
  <si>
    <t>FR-2020</t>
  </si>
  <si>
    <t>The diagnostics of the Beam Transport System shall not interfere with maintenance of existing equipment in the f/15 Secondary module. When possible 50 cm (20 inches) of access shall be provided around equipment that requires maintenance.</t>
  </si>
  <si>
    <t>Power Measurement Resolution</t>
  </si>
  <si>
    <t>FR-2009</t>
  </si>
  <si>
    <t>The diagnostics of the Beam Transport System shall measure the power of the laser beam to 100 mW resolution and an accuracy of plus/minus 100 mW peak-to-peak.</t>
  </si>
  <si>
    <t>Wavefront</t>
  </si>
  <si>
    <t>FR-2010</t>
  </si>
  <si>
    <t>The diagnostics of the Beam Transport System shall measure the wavefront of the laser beam to 0.05 wave at 633 nm (32 nm rms). This may be done offline.</t>
  </si>
  <si>
    <t>Encircled energy</t>
  </si>
  <si>
    <t>FR-2011</t>
  </si>
  <si>
    <t>The diagnostics of the Beam Transport System shall provide the encircled energy radius of the laser beam; resolution 5% of the 1/e^2 beam size.</t>
  </si>
  <si>
    <t>Centroid</t>
  </si>
  <si>
    <t>FR-2012</t>
  </si>
  <si>
    <t>The diagnostics of the Beam Transport System shall provide centroiding of the beam; resolution 5% of the 1/e^2 beam size.</t>
  </si>
  <si>
    <t>FR-2013</t>
  </si>
  <si>
    <t>The diagnostics of the Beam Transport System shall measure the polarization of the laser beam; Stokes parameter accuracy better than 0.5%.  The location for the polarization measurement can be at anyplace in the beam train.  The polarization will be verfied at the start of night and as needed by inserting a sampling element into the laser beams.   </t>
  </si>
  <si>
    <t>M-squared</t>
  </si>
  <si>
    <t>FR-2014</t>
  </si>
  <si>
    <t>The diagnostics of the Beam Transport System shall provide the M-squared of the laser beam to an accuracy of 0.05.</t>
  </si>
  <si>
    <t>Profile</t>
  </si>
  <si>
    <t>FR-2015</t>
  </si>
  <si>
    <t>Beam profile shall be provided by the diagnostics of the Beam Transport System; resolution 5 micron. This measurement may be made offline and not realtime.</t>
  </si>
  <si>
    <t>Remote capture</t>
  </si>
  <si>
    <t>FR-2016</t>
  </si>
  <si>
    <t>The diagnostics of the Beam Transport System shall be able to be operated remotely and make the power, centroid, beam profile and encircled energy measurements in real time.  Wavefront, M-squared, and polarization do not need to be measured in real time, but shall be measureable in less than 60 seconds including any time required to retract pickoff mechanisms after the measurement is complete.  Non-real time measurements may require interrupting beam propagation.</t>
  </si>
  <si>
    <t>Minimize lost Laser Unit power</t>
  </si>
  <si>
    <t>FR-2017</t>
  </si>
  <si>
    <t>The diagnostics of the Beam Transport System shall not remove more than 0.3% of the Laser Unit power entering its optical sampling elements, for example beam splitters or mirrors.</t>
  </si>
  <si>
    <t>Software Configuration Maintenance</t>
  </si>
  <si>
    <t>FR-2085</t>
  </si>
  <si>
    <t>All LGS Safety Systems software shall be properly maintained and version controlled. This includes the Programmable Logic Controller code as well as code for FAA and Laser Clearinghouse Coordination.</t>
  </si>
  <si>
    <t>Spotters Permissive</t>
  </si>
  <si>
    <t>FR-2095</t>
  </si>
  <si>
    <t>The Safety System shall have an interface with 2 switch boxes (spotter packs) for manual triggering of a shutter to terminate the laser beam out of the telescope if aircraft are observed in spotters' cone of avoidance.</t>
  </si>
  <si>
    <t>Maintenance and Alignment Modes</t>
  </si>
  <si>
    <t>FR-2101</t>
  </si>
  <si>
    <t>The Safety System shall provide safeguards for operating the laser in maintenance or alignment modes.</t>
  </si>
  <si>
    <t>Laser Radiation Exposure</t>
  </si>
  <si>
    <t>FR-2102</t>
  </si>
  <si>
    <t>The Safety System shall ensure personnel must not be exposed to the maximum exposure levels (MPE) as defined by the ANSI standards (Z136.1) and beam hazard analysis. Interlocks shall be installed to meet this requirement.</t>
  </si>
  <si>
    <t>Status Indicators</t>
  </si>
  <si>
    <t>FR-2103</t>
  </si>
  <si>
    <t>The Safety System shall have interfaces with status indicators at the entry of the laser service enclosure, the secondary module, and entry to the dome at the floor level.</t>
  </si>
  <si>
    <t>Facility Emergency Stop</t>
  </si>
  <si>
    <t>FR-2106</t>
  </si>
  <si>
    <t>The phase screens shall be movable with variable speeds and direction of rotation, such that they can simulate Greenwood frequencies between 10-60 Hz.</t>
  </si>
  <si>
    <t>Repeatable turbulence</t>
  </si>
  <si>
    <t>FR-1798</t>
  </si>
  <si>
    <t>The turbulent phase screens shall be repeatable in position, when static, such that the AO performance can be measured to an error of 10 nm rms or less (TBC).</t>
  </si>
  <si>
    <t>Seeing values and isoplanatic angle</t>
  </si>
  <si>
    <t>FR-1795</t>
  </si>
  <si>
    <t>The atmosphere shall be simulated by at least two phase screens that can be independently moved (rotated). The phase screens shall be matched to median (50%) seeing r0 and q0 of the Mauna Kea Ridge [11] model which are 16 cm and 2.7 arc seconds at a wavelength of 0.5 um.</t>
  </si>
  <si>
    <t>Spectral line sources</t>
  </si>
  <si>
    <t>FR-1774</t>
  </si>
  <si>
    <t>The instrument radiometric calibration spectral source lamps shall have enough strong emission lines so that at least 1 spectral line per 1 nm wavelength interval will reach an SNR of 100 in a 60 second exposure (TBC).</t>
  </si>
  <si>
    <t>Transmission for NIR wavelengths</t>
  </si>
  <si>
    <t>FR-1797</t>
  </si>
  <si>
    <t>The phase screens shall have transmission of 80% or better for wavelengths of 0.5-2.5 um.</t>
  </si>
  <si>
    <t>Real Time Controller</t>
  </si>
  <si>
    <t>FR-1401</t>
  </si>
  <si>
    <t>The AO Real Time Controller (RTC) system shall provide the main system for correction of atmospherically distorted wavefronts.
In its primary mode, when used with laser guider stars, the RTC analyzes the LGS wavefront from　7 laser beacons. 4 of these beacons are to be used for inverse-tomography of the atmosphere above the telescope over a 40 by 40 arc second square (TBC) field of view. 3 more are to be used in separate AO loops for correcting the wavefronts from 3 so-called "point and shoot" natural stars used for tip/tilt measurements. In addition, inputs from 3 NGS wavefront sensors will be used to estimate tilt and other low order aberrations such as focus and astigmatism. The RTC is responsible for using the tomographic solution to determine the shape applied to the various deformable mirrors in the AO system. The RTC also receives input on the difference between LGS and NGS measurement of atmospheric turbulence from the AO controller to periodically reset calibration offsets. (Note: the NGS truth wavefront sensor (TWFS) nominally provides the information to the AO controller needed to figure these offsets, but it is not the responsibility of the RTC to process TWFS data). Additionally, the RTC will support a NGS mode (no LGS) where natural guider stars will provide all the wavefront information.</t>
  </si>
  <si>
    <t>Real Time Computer</t>
  </si>
  <si>
    <t>FR-1425</t>
  </si>
  <si>
    <t xml:space="preserve">The RTC shall be implemented using a dedicated real-time computer system.
</t>
  </si>
  <si>
    <t>Source of Control</t>
  </si>
  <si>
    <t>FR-1403</t>
  </si>
  <si>
    <t>The RTC shall be under the supervisory control of the AO Control System. With the exception of the items listed below, the RTC shall change state or take actions only in response to commands from the AO Control System. Exceptions: 1. The RTC shall have self-protection and/or shut-down capability for: over/under-voltage, over/under-temperature, sufficient coolant air flow, in order to protect components from damage. 2. The RTC shall perform an automated sequence upon power up and load a set of default operating parameters.</t>
  </si>
  <si>
    <t>RTC Control functions</t>
  </si>
  <si>
    <t>FR-1405</t>
  </si>
  <si>
    <t>RTC control functions:
a) The RTC shall provide time-averaged telemetry to the AO Control System for use in low-order mode offloading loops.
b) The RTC shall prevent the build up of un-sensed modes, such as piston and global waffle.
c) The RTC shall compute commands for deformable mirror actuators that fall outside the illuminated foot print of the deformable mirror, i.e. slaved actuator commands.
d) If needed the RTC will provide functionality for determining the shape of the common deformable mirror in the first stage of the cascaded relay.</t>
  </si>
  <si>
    <t>Numeric Precision</t>
  </si>
  <si>
    <t>FR-1408</t>
  </si>
  <si>
    <t>The RTC numerical precision including digitization of the drive signals sent to the deformable mirrors must be consistent with a final wavefront error of 1 nm rms (TBC).</t>
  </si>
  <si>
    <t>Bandwidth and Latency</t>
  </si>
  <si>
    <t>FR-1406</t>
  </si>
  <si>
    <t>Documentation shall be provided describing the procedures to operate the laser with Space Command Laser Clearinghouse.</t>
  </si>
  <si>
    <t>FAA Operations Procedure</t>
  </si>
  <si>
    <t>FR-2090</t>
  </si>
  <si>
    <t>Documentation shall be provided describing the procedures to operate the laser with approval of the FAA.</t>
  </si>
  <si>
    <t>FR-2089</t>
  </si>
  <si>
    <t>WMKO must inform the FAA to update the request for propagation to include the use of seven lasers in a cone configuration and related laser format. The cone is +/- 1 arcmin.</t>
  </si>
  <si>
    <t>Aircraft Permissive Signal</t>
  </si>
  <si>
    <t>FR-2092</t>
  </si>
  <si>
    <t>General requirement</t>
  </si>
  <si>
    <t>FR-2073</t>
  </si>
  <si>
    <t>The Laser Traffic Control System shall comply with Observatory Standards as outlined in KAON 572 "Instrument Baseline Requirements Document". Areas of non-compliance must be agreed upon by the NGAO System Team.</t>
  </si>
  <si>
    <t>Laser propagation permissive</t>
  </si>
  <si>
    <t>FR-2080</t>
  </si>
  <si>
    <t>The Laser Traffic Control System shall activate its permissive signal to disallow propagation of the K2 laser beams according to the rules for laser propagation agreed upon by the Mauna Kea Observatories.</t>
  </si>
  <si>
    <t>Interface to MCS</t>
  </si>
  <si>
    <t>FR-2076</t>
  </si>
  <si>
    <t>Interface to Safety System</t>
  </si>
  <si>
    <t>FR-2078</t>
  </si>
  <si>
    <t>The Laser Traffic Control System shall have a hardware interface with the Laser Safety System for the purpose of providing a permissive signal to the Laser Safety System. The permissive signal will be used by the Laser Safety System to allow or disallow propagation of the K2 laser beams. The format of the interface is TBD.</t>
  </si>
  <si>
    <t>Definition</t>
  </si>
  <si>
    <t>FR-456</t>
  </si>
  <si>
    <t>The overall controls system infrastructure  is defined as all the infrastructure control functions that will be used throughout the AO Controls and LGS Controls system. Throughout the remainder of these requirements, the overall controls system infrastructure control functions will be referred to simply as "Controls Infrastructure".
Controls Infrastructure shall provide the following basic functions for the AO and LGS Controls system:
1. Device control for all controllable devices .
2. Motion control for all controllable opto-mechanical devices not directly concerned with the high speed measurement and correction of atmospherically distorted wavefronts.
3. Configuration and control of the RTC.
4. Support for system configuration, calibration and operations.
5. Monitoring the health of all subsystems and providing notification to other systems as required. 
6. Control of the AO and Laser enclosure environment.</t>
  </si>
  <si>
    <t>Health Monitoring</t>
  </si>
  <si>
    <t>FR-1839</t>
  </si>
  <si>
    <t>Controls Infrastructure shall provide a health monitoring function that periodically checks all the AO and LGS subsystems for status. If an error is detected, Controls Infrastructure will provide notification to the other NGAO subsystems and users.</t>
  </si>
  <si>
    <t>Acquisition Control</t>
  </si>
  <si>
    <t>FR-1840</t>
  </si>
  <si>
    <t>AO Controls will provide an automated acquisition capability to acquire all guide stars and science targets with limited operator oversight.</t>
  </si>
  <si>
    <t>Configuration Control</t>
  </si>
  <si>
    <t>FR-1841</t>
  </si>
  <si>
    <t>Acquisition and Offload Control</t>
  </si>
  <si>
    <t>FR-474</t>
  </si>
  <si>
    <t>The RTC shall be capable of operating at a maximum loop rate of at least 2 kHz when in full laser guide star mode.
The RTC shall be capable of operating at a maximum loop rate of at least 2 kHz when operating in single natural guide star mode.
The RTC shall be capable of operating in a range of loop rates from 50 Hz to 2 kHz as observing conditions require. Lower limit is 50 Hz.</t>
  </si>
  <si>
    <t>Wavefront sensor input data rate</t>
  </si>
  <si>
    <t>FR-1437</t>
  </si>
  <si>
    <t xml:space="preserve">The RTC shall be able to accept wavefront sensor camera data on each camera input interface at a maximum rate of 2000 frames per second. The maximum frame size is expected to be 256 x 256 pixels.
</t>
  </si>
  <si>
    <t>Startup shutdown time</t>
  </si>
  <si>
    <t>FR-1454</t>
  </si>
  <si>
    <t xml:space="preserve">Startup of the RTC from a powered off state shall take no more than TBD minutes.
Shutdown of the RTC from an operational state to power off shall take no more than TBD minutes.
</t>
  </si>
  <si>
    <t>Atmospheric information update rate</t>
  </si>
  <si>
    <t>FR-1438</t>
  </si>
  <si>
    <t>The RTC shall be able to accept updates to Cn2, layer height, layer wind velocity from the AO Control System at a minimum rate of once per 60 seconds.</t>
  </si>
  <si>
    <t>DM data rate</t>
  </si>
  <si>
    <t>FR-1456</t>
  </si>
  <si>
    <t xml:space="preserve">The RTC shall be able to send commands to each of the DM's in the system at a minimum rates of 4kByte/sec/actuator.
Note: there are 5 DMs in the system: Woofer (20x20 actuators), Tweeter (64x64 actuators), LOWFS correctors (32x32).
The corresponding rate on a per DM basis is:
Wide-field DM (woofer): 1.6MB/Sec
Narrow-field DM (tweeter): 16.4MB/Sec
LOWFS DMs: 8.2MB/Sec
</t>
  </si>
  <si>
    <t>FR-1440</t>
  </si>
  <si>
    <t>The RTCshall occupy a space not greater than 8 cubic meters volume. TBC.</t>
  </si>
  <si>
    <t>FR-1451</t>
  </si>
  <si>
    <t>The AO room shall provide routing for the required cables, hoses and piping that need to run within the AO room.  The room must also provide sealed ports for the entry of this cabling and plumbing. </t>
  </si>
  <si>
    <t>Instrument Support, AO Room</t>
  </si>
  <si>
    <t>FR-3443</t>
  </si>
  <si>
    <t>The AO room includes mechanical supports from the Nasmyth platform for the following instruments: the NGAO AO bench and AO bench cold enclosure, the Davinci science instrument, a future science instrument, the interferometer dual star module (which might include rails) and the LGS wavefront sensor.  Supports for associated electronics racks and connector panels will also be required.</t>
  </si>
  <si>
    <t>Size</t>
  </si>
  <si>
    <t>FR-17</t>
  </si>
  <si>
    <t>The NGAO system components located on the Nasmyth platform shall be located within the boundary of the already existing Nasmyth platform and shall not extend above the roof line of the current AO enclosure.</t>
  </si>
  <si>
    <t>Lighting, AO Room</t>
  </si>
  <si>
    <t>FR-3431</t>
  </si>
  <si>
    <t>The AO room shall include fixed lighting to allow personnel to work effectively within the room.  Lighting that continues to radiate for more than 10 minutes after being turned off should not be used.  Lights should have an automated means of being turned off if personnel are not present.</t>
  </si>
  <si>
    <t>Electrical Outlets, AO Room</t>
  </si>
  <si>
    <t>FR-3432</t>
  </si>
  <si>
    <t>The AO room shall have well placed electrical outlets for plugging in equipment for service or maintenance.</t>
  </si>
  <si>
    <t>Ethernet outlets, AO Room</t>
  </si>
  <si>
    <t>FR-3433</t>
  </si>
  <si>
    <t>The AO room shall have well placed ethernet outlets for service and maintenance support.</t>
  </si>
  <si>
    <t>Telephone, AO Room</t>
  </si>
  <si>
    <t>FR-3434</t>
  </si>
  <si>
    <t>A telephone should be available in the AO room and should be usable over much of the AO room.</t>
  </si>
  <si>
    <t>Video Camera, AO Room</t>
  </si>
  <si>
    <t>FR-3435</t>
  </si>
  <si>
    <t>A well placed video camera should be provided in the AO room.  It should be easily removable from its mount so that it can be moved to another location in the room to show someone at headquarters a particular item.</t>
  </si>
  <si>
    <t>Diagnostics and monitors - accelerometers</t>
  </si>
  <si>
    <t>FR-23</t>
  </si>
  <si>
    <t>The AO enclosure shall provide diagnostics and sensors for vibration. (Accelerometers)</t>
  </si>
  <si>
    <t>Diagnostics and monitors - fluid flow</t>
  </si>
  <si>
    <t>FR-24</t>
  </si>
  <si>
    <t>The AO enclosure shall produce an alarm in the case of loss of fluid flow rates for any coolant liquids.</t>
  </si>
  <si>
    <t>Diagnostics and monitors - temperature</t>
  </si>
  <si>
    <t>FR-25</t>
  </si>
  <si>
    <t>The AO room, AO bench cold enclosure and electronics vault shall be equipped with temperature sensors.</t>
  </si>
  <si>
    <t>Diagnostics and monitors - humidity</t>
  </si>
  <si>
    <t>FR-26</t>
  </si>
  <si>
    <t>The AO room and AO bench cold enclosure shall be equipped with humidity sensors.</t>
  </si>
  <si>
    <t>Diagnostics and monitors - particle count</t>
  </si>
  <si>
    <t>FR-27</t>
  </si>
  <si>
    <t>The AO room, and if practical the AO bench cold enclosure, shall be equipped with particle count monitors.
The cleanliness of the AO environment shall be controlled.</t>
  </si>
  <si>
    <t>Diagnostics and monitors - video cameras</t>
  </si>
  <si>
    <t>FR-28</t>
  </si>
  <si>
    <t>The AO room shall be equipped with video cameras for remote monitoring of the AO enclosure from the summit control rooms and by remote observers.</t>
  </si>
  <si>
    <t>Diagnostics and monitors - background</t>
  </si>
  <si>
    <t>FR-29</t>
  </si>
  <si>
    <t>The AO enclosure shall be equipped with the capability to monitor the background light levels in and around the AO bench.</t>
  </si>
  <si>
    <t>Operating Temperature, Electronics Vault</t>
  </si>
  <si>
    <t>FR-3436</t>
  </si>
  <si>
    <t>The electronics vault shall operate at a temperature between 10 and 15 degrees C.</t>
  </si>
  <si>
    <t>Access, Electronics Vault</t>
  </si>
  <si>
    <t>FR-3437</t>
  </si>
  <si>
    <t>A means for personnel access must be provided into the electronics vault (not through the AO room).</t>
  </si>
  <si>
    <t>Cabling and Plumbing, Electronics Vault</t>
  </si>
  <si>
    <t>FR-3438</t>
  </si>
  <si>
    <t>The electronics room shall provide routing for the required cables, hoses and piping that need to run within the electronics room.  The room must also provide sealed ports for the entry/exit of this cabling and plumbing. </t>
  </si>
  <si>
    <t>Lighting, Electronics Vault</t>
  </si>
  <si>
    <t>FR-3439</t>
  </si>
  <si>
    <t>The electronics vault shall include fixed lighting to allow personnel to work effectively within the room.  Lights should have an automated means of being turned off if personnel are not present.</t>
  </si>
  <si>
    <t>Telephone, Electronics Vault</t>
  </si>
  <si>
    <t>FR-3440</t>
  </si>
  <si>
    <t>A telephone should be available in the electronics vault and should be usable over much of the vault.</t>
  </si>
  <si>
    <t>Operating Temperature, AO Bench Cold Enclosure</t>
  </si>
  <si>
    <t>FR-14</t>
  </si>
  <si>
    <t>The science path optical components shall be enclosed and cooled to within +1° C and -1° C of -15° C, without allowing any moisture condensation on the optics.</t>
  </si>
  <si>
    <t>Cooldown and Warmup Times</t>
  </si>
  <si>
    <t>FR-3423</t>
  </si>
  <si>
    <t>The AO cold bench enclosure system shall be capable of cooling down its internal environment, including all contents, from the dome ambient temperature to the cold operating temperature within 24 hours.  The AO cold bench enclosure system shall be capable of warming up its internal environment from the cold operating temperature to the dome ambient temperature within 12 hours.  In neither case should any condensation occur on any of the optics within the AO cold bench enclosure.  In the case when the AO cold bench enclosure is in a ~20C lab for initial testing the time requirements can be doubled.</t>
  </si>
  <si>
    <t>Instrument Output Ports</t>
  </si>
  <si>
    <t>FR-16</t>
  </si>
  <si>
    <t>Input and Output Window Ports</t>
  </si>
  <si>
    <t>FR-3422</t>
  </si>
  <si>
    <t>Truth WFS Processing (TWFS) LGS AO mode:
a) Calibrate slow variations and biases in AO control from changes in sodium layer profile, flexures, and drifts. At this time, the expected update rate of the Truth wavefront sensor maybe slow enough that the information could be processed by either an RTC subsystem or a dedicated TWFS software that would perform wavefront reconstruction on the TWFS input and not the RTC. For the purposes of this document, we assume that the TWFS software performs the reconstruction.
b) The TWSF software will provide low order NGS wavefront information
c) The focus information from the TWFS will be used to change the focus of the LGS wavefront sensors.</t>
  </si>
  <si>
    <t>NGS WFS Processing</t>
  </si>
  <si>
    <t>FR-1413</t>
  </si>
  <si>
    <t>High-order NGS WFS Processing NGS (NGS AO):
a) The RTC shall receive WFS pixels from a single NGS and calibrate them for sensor and sky backgrounds.
b) The RTC shall estimate wavefront slopes from the CCD pixel intensities using a choice of center-of-mass, weighted center-of-mass, or quad cell algorithm.
c) The AO Control System shall update the slope estimation algorithm for seeing and AO performance at a rate of once per minute.
d) The AO Control System shall adjust the frame rate of the wavefront sensor between 100-2000 Hz as NGS guide star brightness varies.</t>
  </si>
  <si>
    <t>Atmospheric Correction</t>
  </si>
  <si>
    <t>FR-1414</t>
  </si>
  <si>
    <t xml:space="preserve">Atmospheric Correction function of the Real-Time Controller:
a) In LGS mode, the RTC shall take data from LGS WFS cameras and the LOWFS cameras to:
a.1) produce a tomographic estimate of the atmospheric turbulence above the telescope using a TBD algorithm.
a.2) produce commands, in volts, to drive all the DMs and fast Tip/Tilt mirrors in the AO system
a.3) produce offloading information (focus, astigmatism, coma, and telescope guiding), flowed up to the AO Control System.
b) The RTC shall, in real time, incorporate parametric information about the LGS constellation, the NGS constellation for the LOWFS, the science mode and instrument, the atmospheric turbulence profile, wavefront sensor signal levels, the orientation of the telescope pupil, the orientation between wavefront sensor measurements, and AO deformable mirror actuators.
c) In NGS mode, the RTC shall estimate the wavefront given data from the NGS WFS camera, and distribute the solution, in the form of voltage commands, to the woofer, tweeter, and fast tip/tilt mirror.
</t>
  </si>
  <si>
    <t>Stable Compensator</t>
  </si>
  <si>
    <t>FR-1415</t>
  </si>
  <si>
    <t xml:space="preserve">The RTC shall implement a stable compensator in its servo loops for all the deformable and tip-tilt mirrors to ensure control loop stability.
</t>
  </si>
  <si>
    <t>Telemetry data</t>
  </si>
  <si>
    <t>FR-1416</t>
  </si>
  <si>
    <t>The RTC shall provide the following types of telemetry products:
1. High-speed telemetry: telemetry that is posted at the full frame rate or loop rate at which it is generated.
2. Time averaged telemetry: telemetry that is time averaged over a user specified interval and posted at a (possibly different) user specified interval.
3. Single instance: telemetry that is provided in response to a single user request. The telemetry may be from either high-speed data or time averaged data.
The high-speed telemetry shall flow directly to a high-speed RAID (disk farm).
The time-averaged and single instance telemetry shall be provided to the AO Control System.
The high-speed telemetry products shall include:
1.      Raw Camera Data
2.      Centroids
3.      Wave Fronts
4.      Tomographic Layers
5.      Science on-axis High Order Wave Front
6.      Science on-axis Woofer Wave Front
7.      Science on-axis High Order Commands
8.      Science on-axis Woofer Commands
9.      RTC Current Parameter Settings
The time-averaged and single instance telemetry products may include any of the data products listed above.</t>
  </si>
  <si>
    <t>Calibration</t>
  </si>
  <si>
    <t>FR-1417</t>
  </si>
  <si>
    <t>The RTC shall provide the appropriate data to the AO Control System for use in calibrating the wavefront sensors and correctors in the AO system. Calibration functions include:
a) The deformable and tip-tilt mirror actuator gains.
b) The WFS linearity.
c) The DM to lenslet registrations.
d) The determination of the pupil orientation and illumination of various correctors and wavefront sensors in the NGAO system.</t>
  </si>
  <si>
    <t>Control Parameter Information</t>
  </si>
  <si>
    <t>FR-1426</t>
  </si>
  <si>
    <t>The AO Control System shall provide the RTC with all parameter data required for normal operation. The RTC shall incorporate any new parameter data into its real time processing within one second of receipt from the AO Control System. The parameters shall include the following:
1) Layer information (Height and Cn2)
2) Gain(s) for reconstruction an other system functions
3) Pre conditioning (and other) matrices
4) Kolmogorov profile
5) Guide star cone effect scaling factors
7) Tomography, centroid, and any other algorithm selection
8) All look up tables and matrixes for DM or Centroid processing</t>
  </si>
  <si>
    <t>Standard units for reported data</t>
  </si>
  <si>
    <t>FR-1427</t>
  </si>
  <si>
    <t>All atmospheric data computed by the RTC shall be reported to the AO Controller in meters, and to the RAID system in raw form (the RAID data headers will contain the conversion factors). The RTC shall provide tomography over altitude at 5 altitudes, from ground up to 15 km. The RTC shall provide a turbulence estimate at the altitude layers stored internally.</t>
  </si>
  <si>
    <t>LGS WFS inputs</t>
  </si>
  <si>
    <t>FR-1428</t>
  </si>
  <si>
    <t xml:space="preserve">The RTC shall receive wavefront sensor data from 7 laser guide stars: 4 central asterism laser guide stars and 3 point-and-shoot laser guide stars.
</t>
  </si>
  <si>
    <t>Natural guide star (Tip/Tilt/Focus/Astigmatism) processing in LGS mode</t>
  </si>
  <si>
    <t>FR-1429</t>
  </si>
  <si>
    <t>The RTC shall take input from 3 NGS sensors. Two of the sensors are imagers from which tip/tilt information shall be extracted. One of the sensors is a low-order wavefront sensor from which tip/tilt/focus/astigmatism information shall be extracted. The RTC shall take the raw pixel data from these sensors and produce the appropriate tip/tilt/focus/astigmatism measurements. The RTC shall take the tip/tilt/focus/astigmatism measurements and process them into the overall tomography calculations.</t>
  </si>
  <si>
    <t>Deformable Mirror Control</t>
  </si>
  <si>
    <t>FR-1430</t>
  </si>
  <si>
    <t>The image rotator shall be capable of being in any orientation over a full 360 degrees, and shall be capable of going from any orientation to another orientation via the shortest path (i.e., the rotator can rotate continuously).  </t>
  </si>
  <si>
    <t>Image rotator optical quality</t>
  </si>
  <si>
    <t>FR-1891</t>
  </si>
  <si>
    <t>The transmitted wavefront quality of the image rotator shall be better than TBD nm rms and TBD nm peak-to-valley. </t>
  </si>
  <si>
    <t>First stage relay</t>
  </si>
  <si>
    <t>FR-32</t>
  </si>
  <si>
    <t>The NGAO AO system shall have a main relay that contains a deformable mirror at an optical conjugate to the telescope pupil.</t>
  </si>
  <si>
    <t>First relay field of view</t>
  </si>
  <si>
    <t>FR-40</t>
  </si>
  <si>
    <t>The first stage of the optical relay shall pass a circular unvignetted field of view of 120 arc seconds diameter centered on the telescope's elevation axis, without vignetting beams coming from point sources at 80 km altitude. (These fields are referenced to the sky).</t>
  </si>
  <si>
    <t>Optical Transmission, Wide Field Relay</t>
  </si>
  <si>
    <t>FR-1497</t>
  </si>
  <si>
    <t>The wide-field relay shall transmit the wavelengths between 500 nm and 2400 nm to the intermediate focal plane preceding the narrow-field relay.
Wide-field relay light transmission shall be greater than:
V-band (0.55 um): 57%
Z-band (0.88 um): 81%
J-band (1.25 um): 73%
H-band (1.65 um): 74%
K-band (2.20 um): 75%
upon pre-ship lab verification, and
V-band (0.55 um: 54%
Z-band (0.88 um): 77%
J-band (1.25 um): 69%
H-band (1.65 um): 70%
K-band (2.20 um): 71%
one year after first lock operation at the summit.  This includes AO system and Instrument losses, but not telescope and sky transmission losses.</t>
  </si>
  <si>
    <t>Lateral Color, Wide Field Relay</t>
  </si>
  <si>
    <t>FR-1490</t>
  </si>
  <si>
    <t>Lateral color from the first relay shall be no more than 5 milli-arcsec across the K-band scaling to no more than 2 milli-arcsec across the z-band.</t>
  </si>
  <si>
    <t>Telescope pupil image aberrations, Wide Field Relay</t>
  </si>
  <si>
    <t>FR-1507</t>
  </si>
  <si>
    <t>The pupil aberration (uniformity of the entrance pupil image) at the LODM shall be less than:
10% of the actuator spacing on the LODM for any position in the science field of view
10% of the actuator spacing on the LODM for field positions of the narrow field laser guide star constellation
10% of the actuator spacing on the LODM for any position in the tip/tilt field of regard</t>
  </si>
  <si>
    <t>Telescope pupil image grid distortion, Wide Field Relay</t>
  </si>
  <si>
    <t>FR-1505</t>
  </si>
  <si>
    <t>The pupil mismapping at the DM in the first relay due to a combination of relay distortion and derotator misalignment shall be less than 0.5%.</t>
  </si>
  <si>
    <t>Telescope pupil image tilt, Wide Field Relay</t>
  </si>
  <si>
    <t>FR-1510</t>
  </si>
  <si>
    <t>The pupil tilt at the woofer mirror in the first relay shall be less than 25 mm at the edge of the 100 mm DM.</t>
  </si>
  <si>
    <t>Pupil image size internal to the Wide Field Relay</t>
  </si>
  <si>
    <t>FR-56</t>
  </si>
  <si>
    <t>The pupil image size within the first relay shall be 100 mm.  
The magnification between the telescope primary mirror and the pupil image within the first relay shall therefore be 11.25/0.1 = 112.5 (see rationale).</t>
  </si>
  <si>
    <t>Exit pupil location, Wide Field Relay</t>
  </si>
  <si>
    <t>FR-1502</t>
  </si>
  <si>
    <t>The output of the first relay shall be a telecentric beam (pupil at infinity).</t>
  </si>
  <si>
    <t>Output focal ratio, Wide Field Relay</t>
  </si>
  <si>
    <t>FR-1499</t>
  </si>
  <si>
    <t>Nominally the output focal ratio of the wide field relay will be the same as the input focal ratio from the telescope.  However, as a higher priority the output focal ratio of the wide field relay shall be made compatible with the input to the narrow field relay, the LOWFS, the acquisition camera and interferometer.</t>
  </si>
  <si>
    <t>Field distortion, Wide Field Relay</t>
  </si>
  <si>
    <t>FR-1495</t>
  </si>
  <si>
    <t>The optical distortion across the field at the output of the wide field relay shall be correctable by calibration of the AO system.</t>
  </si>
  <si>
    <t>Static Optical Quality, Wide Field Relay</t>
  </si>
  <si>
    <t>FR-42</t>
  </si>
  <si>
    <t>The wide-field relay total field independent static aberrations shall be less than or equal to 206 nm rms.
The wide-field relay total field dependent static aberrations shall be less than or equal to 20 nm rms over the central 10" science field of view in any science band.
The wide-field relay static aberrations shall be less than 20 nm peak-to-peak between any two points separated by up to 56 cm on the telescope primary after removing focus and astigmatism.</t>
  </si>
  <si>
    <t>Tilt of Output Focal Plane Tilt, Wide Field Relay</t>
  </si>
  <si>
    <t>FR-3277</t>
  </si>
  <si>
    <t>The focal plane tilt at the output of the wide field relay shall be less than 1 degree.</t>
  </si>
  <si>
    <t>Acquisition Camera Interface</t>
  </si>
  <si>
    <t>FR-37</t>
  </si>
  <si>
    <t>There shall be an optical pickoff to direct light from the full field of view to the acquisition camera.  
 </t>
  </si>
  <si>
    <t>Method of AO correction</t>
  </si>
  <si>
    <t>FR-483</t>
  </si>
  <si>
    <t>The AO correction for both tip tilt and higher order aberrations in the wide field relay shall be provided by a single optical surface.</t>
  </si>
  <si>
    <t>LODM Actuators Across Telescope Pupil</t>
  </si>
  <si>
    <t>FR-484</t>
  </si>
  <si>
    <t>The LODM shall have 21 actuators across optical pupil at which it is located.</t>
  </si>
  <si>
    <t>LODM Actuator Stroke</t>
  </si>
  <si>
    <t>FR-493</t>
  </si>
  <si>
    <t>The low order DM actuator stroke for correction of aberrations excluding tilt shall be 4 microns mechanical motion of the mirror surface corresponding to an optical correction of 8 microns in the reflected beam. </t>
  </si>
  <si>
    <t>Stroke to flatten LODM</t>
  </si>
  <si>
    <t>FR-487</t>
  </si>
  <si>
    <t>LODM inter-actuator mechanical coupling</t>
  </si>
  <si>
    <t>FR-495</t>
  </si>
  <si>
    <t>The maximum allowable nearest neighbor inter-actuator coupling in the LODM shall be 25%.</t>
  </si>
  <si>
    <t>Tip-tilt dynamic range</t>
  </si>
  <si>
    <t>FR-2605</t>
  </si>
  <si>
    <t>The peak-to-peak range of tip/tilt correction provided by NGAO in the wide field relay (the tip-tilt mount for the LODM) shall be greater than or equal to 3" on the sky.</t>
  </si>
  <si>
    <t>The LGS Safety System shall include three sub-systems: Laser Safety System, Aircraft Safety System, and the Satellite Safety System. The Laser Safety System shall be responsible for ensuring safe interaction between observatory personnel and the Laser Units. The Laser Safety System shall provide environmental monitors and controls for both the Laser Enclosure and Beam Transport system, ensuring that the Laser Units are not damaged (i.e. "safe"). The Aircraft Safety System shall be responsible for ensuring that aircraft are not illuminated by lasers propagated from the Keck Telescope dome. The Satellite Safety system shall be responsible for ensuring that satellites are not illuminated by lasers propagated from the Keck Telescope dome, in coordination with United States Space Command.</t>
  </si>
  <si>
    <t>LGS Control System - definition</t>
  </si>
  <si>
    <t>FR-1937</t>
  </si>
  <si>
    <t>The Laser Guide Star Control System shall be responsible for controlling the Beam Transport System for purposes of laser beam steering/pointing and laser beam diagnostics. The LGS Control System shall control the overall state of the Laser System by an appropriate interface to the Laser Unit control software. The LGS system shall have interfaces with the Laser Traffic Control System and the LGS Safety System. The Laser Guide Star Control System shall coordinate/interface to the overall NGAO Multi-system Command Sequencer, the AO Control System, and the NGAO Data Server.</t>
  </si>
  <si>
    <t>Cannot vignette Keck Telescope</t>
  </si>
  <si>
    <t>FR-1957</t>
  </si>
  <si>
    <t xml:space="preserve">No part of the Laser Guide Star Facility shall vignette the main telescope beam. In particular, any parts of the Beam Transport System that cross the secondary mirror support struts (spiders) shall not enlarge these obstructions to incoming starlight.
</t>
  </si>
  <si>
    <t>Central projection of Laser Guide Stars</t>
  </si>
  <si>
    <t>FR-1954</t>
  </si>
  <si>
    <t>The Laser Guide Star Facility shall project each Laser Guide Star beam from an area located behind the Keck Telescope secondary mirror.</t>
  </si>
  <si>
    <t>LGS WFS tip tilt offload</t>
  </si>
  <si>
    <t>FR-1949</t>
  </si>
  <si>
    <t>The LGS Facility shall be able to adjust pointing of the lasers in order to offload the correction of LGS WFS tip tilt from the LGS WFS tip tilt mirrors.</t>
  </si>
  <si>
    <t>LGS production capability</t>
  </si>
  <si>
    <t>FR-1932</t>
  </si>
  <si>
    <t>The Laser Guide Star Facility shall be responsible for the production of laser guide stars used by the NGAO Adaptive Optics system for sensing optical distortions caused by atmospheric turbulence. This includes all systems needed for production, setup, calibration, pointing, focusing, and control used to produce laser guide stars in the atmospheric sodium layer.</t>
  </si>
  <si>
    <t>LGS asterism configuration</t>
  </si>
  <si>
    <t>FR-1942</t>
  </si>
  <si>
    <t>The laser guide stars shall be arranged in the following pattern or asterism on the sky. The on-axis pattern is composed of a fixed LGS asterism consisting of one on-axis LGS and three LGSs symmetrically located on a radius of 10 arc seconds. In addition, the LGS asterism shall have three patrolling LGSs to be used to AO correct or "sharpen" three natural guide stars located outside of the fixed asterism. These three LGSs will be positioned at the locations of these randomly located NGSs.  As such, the patrolling LGSs shall positionable in an annulus that has an outer radius of 60 arc seconds and an inner radius of 15 arc seconds.  The method of positioning the three patrolling LGS shall allow a separation between any of the lasers of 10 arc seconds on the sky. </t>
  </si>
  <si>
    <t>LGS asterism power levels</t>
  </si>
  <si>
    <t>FR-1943</t>
  </si>
  <si>
    <t>The LGSs shall be allocated different power levels depending on function. A total of 50W of laser power will be distributed uniformly between the four fixed LGSs. A total of 25W of laser power will be distributed uniformly between the three patrolling LGS.</t>
  </si>
  <si>
    <t>LGS asterism orientation</t>
  </si>
  <si>
    <t>FR-1944</t>
  </si>
  <si>
    <t>The Laser Guide Star facility shall provide a mechanism either optical or mechanical for keeping the individual laser guide stars fixed with respect to field stars. The Laser Guide Star asterism shall maintain a fixed orientation with respect to background field stars when the Adaptive Optics system is operated in its "fixed field" mode. When the AO system is operated in its "fixed pupil" mode, the LGS asterism shall remain fixed with respect to the telescope pupil and rotate with respect to the background stars. In this mode, the movable or point-and-shoot asterism will NOT maintain orientation with the three NGS used for tip-tilt compensation.</t>
  </si>
  <si>
    <t>FR-3172</t>
  </si>
  <si>
    <t>The LGS Facility performance requirements shall be achieved during the  baseline conditions given in SR-124. </t>
  </si>
  <si>
    <t>FR-3174</t>
  </si>
  <si>
    <t>The LGS Facility performance requirements shall be achieved during the  baseline conditions in SR-125</t>
  </si>
  <si>
    <t>Zenith angle range</t>
  </si>
  <si>
    <t>FR-1958</t>
  </si>
  <si>
    <t>Laser Light Leaks</t>
  </si>
  <si>
    <t>FR-1961</t>
  </si>
  <si>
    <t>The Laser Guide Star Facility shall not emit laser radiation or other light into the Keck Observatory dome during normal operations. One exception is made for laser radiation at 589 nm that leaves the output aperture of the Laser Launch Telescope. Laser radiation and other stray light shall not leak from other parts of the Beam Transport System or the Laser Enclosure into the dome.</t>
  </si>
  <si>
    <t>Laser Guide Star Projected Size</t>
  </si>
  <si>
    <t>FR-1948</t>
  </si>
  <si>
    <t>The LGS spots at the sodium layer shall be less than or equal to 0.7 arc seconds FWHM without considering the effects of atmospheric turbulence.</t>
  </si>
  <si>
    <t>Polarization</t>
  </si>
  <si>
    <t>FR-1947</t>
  </si>
  <si>
    <t>The laser beams leaving the Laser Launch Telescope shall be circularly polarized, with the correct handedness, such that the ellipticity is less than or equal to 10%.</t>
  </si>
  <si>
    <t>Reuse Keck I Launch Telescope</t>
  </si>
  <si>
    <t>FR-1955</t>
  </si>
  <si>
    <t>Transmission</t>
  </si>
  <si>
    <t>FR-1946</t>
  </si>
  <si>
    <t>FR-3442</t>
  </si>
  <si>
    <t>The high-order DM actuator stroke for correction of aberrations excluding tilt shall be at least 1.5 microns mechanical motion of the mirror surface corresponding to an optical correction of 3 microns in the reflected beam. </t>
  </si>
  <si>
    <t>HODM Interactuator Stroke</t>
  </si>
  <si>
    <t>FR-3441</t>
  </si>
  <si>
    <t>HODM interactuator (nearest neighbor) stroke shall be at least TBD microns of surface</t>
  </si>
  <si>
    <t>Stroke to flatten HODM</t>
  </si>
  <si>
    <t>FR-2160</t>
  </si>
  <si>
    <t>HODM Inter-actuator mechanical coupling</t>
  </si>
  <si>
    <t>FR-2172</t>
  </si>
  <si>
    <t>The maximum allowable inter-actuator coupling in the HODM shall be 25%.</t>
  </si>
  <si>
    <t>Go-to Error, HODM</t>
  </si>
  <si>
    <t>FR-2184</t>
  </si>
  <si>
    <t>The high order DM go-to error shall be less than or equal to 15 nm rms.</t>
  </si>
  <si>
    <t>HODM Surface roughness</t>
  </si>
  <si>
    <t>FR-2164</t>
  </si>
  <si>
    <t>The surface roughness of the HODM is TBD.</t>
  </si>
  <si>
    <t>Optical Transmission, Interferometer Feed Dichroic</t>
  </si>
  <si>
    <t>FR-3274</t>
  </si>
  <si>
    <t>The interferometer feed dichroic shall transmit the wavelengths between 500 nm and 900 nm, with transmission greater than:
0.7 microns: 90% upon pre-ship lab verification
and 
0.7 microns: 89% one year after first lock operation at the summit. </t>
  </si>
  <si>
    <t>Optical Reflectivity, Acquisition Fold Mirror</t>
  </si>
  <si>
    <t>FR-1901</t>
  </si>
  <si>
    <t>The acquisition fold mirror shall reflect at least 90% of the incident light between 400 nm and 1000 nm.</t>
  </si>
  <si>
    <t>Acquisition Camera Fold</t>
  </si>
  <si>
    <t>FR-68</t>
  </si>
  <si>
    <t>A fold mirror will be located at the output of the wide field relay before the LOWFS pickoffs in order to reflect a 120" diameter field of view to the acquisition camera.  
The fold mirror must be on a stage to allow it to move completely in and out of the 120" diameter field beam.</t>
  </si>
  <si>
    <t>Optical Quality, Acquisition Camera Fold</t>
  </si>
  <si>
    <t>FR-1902</t>
  </si>
  <si>
    <t>The acquisition fold mirror must not introduce field distortions greater than 40 mas.
The acquisition fold mirror shall not introduce aberrations greater than 30 nm rms.</t>
  </si>
  <si>
    <t>NGS WFS Dichroic</t>
  </si>
  <si>
    <t>FR-39</t>
  </si>
  <si>
    <t>There shall be a dichroic to direct light from a 60" diameter field to an NGS wavefront sensor located downstream of  both optical relays.  This dichroic shall translate in and out of the optical beam.</t>
  </si>
  <si>
    <t>Optical Transmission and Reflectivity, NGS WFS Dichroic and Field Steering Mirrors</t>
  </si>
  <si>
    <t>FR-1904</t>
  </si>
  <si>
    <t>The NGS wavefront sensor dichroic shall transmit to the science path at least:
90% of the light between 0.9 and 1.0 microns
97% of the J and H-band light
98% of the K-band light
The NGS wavefront sensor dichroic and field steering mirror pair shall reflect to the input focus of the NGS WFS at least:
90% of the light from 0.5 microns to 0.9 microns</t>
  </si>
  <si>
    <t>Optical Quality, NGS WFS Dichroic</t>
  </si>
  <si>
    <t>FR-1905</t>
  </si>
  <si>
    <t>The dichroic shall introduce less than 40 nm of rms wavefront error in reflection from 0.4 to 0.9 microns.
The dichroic shall introduce less than 20 nm of rms wavefront error in transmission in any science wavelength band from z to K-band.
 </t>
  </si>
  <si>
    <t>Atmospheric dispersion compensation</t>
  </si>
  <si>
    <t>FR-73</t>
  </si>
  <si>
    <t>The AO system shall include atmospheric dispersion compensation for the output of the 2nd optical relay. Atmospheric dispersion shall be controlled to 0.177 milli arc seconds across J band, 0.144 milli arc seconds across H band, and 0.077 milli arc seconds across K band (or specify particular bands in nm).</t>
  </si>
  <si>
    <t>Optical Transmission, Science ADC</t>
  </si>
  <si>
    <t>FR-2343</t>
  </si>
  <si>
    <t>The total optical transmission of the science ADC shall be &gt;95% in all science wavelength bands.</t>
  </si>
  <si>
    <t>Optical Quality, Science ADC</t>
  </si>
  <si>
    <t>FR-2344</t>
  </si>
  <si>
    <t>The science ADC shall introduce no more than the following amounts of wavefront error:
5 nm uncorrectable error (uncorrectable by the AO system through a calibration process)
25 nm correctable error</t>
  </si>
  <si>
    <t>Science ADC slew rate</t>
  </si>
  <si>
    <t>FR-2345</t>
  </si>
  <si>
    <t>The science ADC mechanisms shall allow setup on a new science target RA and Dec, attaining the required dispersion compensation on the new target (see FR-73), within the time 30 seconds for motions between any two positions within 60 degrees of zenith.</t>
  </si>
  <si>
    <t>Science ADC deployability</t>
  </si>
  <si>
    <t>FR-2346</t>
  </si>
  <si>
    <t>The science ADC shall be mounted on a translation stage mechanism that allows deploying in and out of the beam, with the "out" position vignetting no part of the science field of view.</t>
  </si>
  <si>
    <t>Purpose, General</t>
  </si>
  <si>
    <t>FR-2356</t>
  </si>
  <si>
    <t>The laser guide star wavefront sensor subsystem, hereafter referred to as the LGS WFS, shall measure high-order wavefront aberrations induced upon light collected by the Keck telescope synthetic reference guide stars generated by the LGSF subsystem.</t>
  </si>
  <si>
    <t>Engineering Environment</t>
  </si>
  <si>
    <t>FR-2387</t>
  </si>
  <si>
    <t>The LGS WFS shall meet all of its functional (but not performance) requirements for ambient (outside the LGS WFS) temperatures between -15C and 25C</t>
  </si>
  <si>
    <t>Number of WFS</t>
  </si>
  <si>
    <t>FR-2359</t>
  </si>
  <si>
    <t>The LGS WFS shall measure light from up to 7 sodium LGS; 4 LGS in a Fixed Asterism and 3 LGS in a reconfigurable Patrolling Asterism</t>
  </si>
  <si>
    <t>WFS Architecture</t>
  </si>
  <si>
    <t>FR-2357</t>
  </si>
  <si>
    <t>The LGS WFS shall use Shack-Hartmann type wavefront sensor</t>
  </si>
  <si>
    <t>Fixed Asterism Geometry</t>
  </si>
  <si>
    <t>FR-2360</t>
  </si>
  <si>
    <t>The fixed asterism shall measure wavefronts from one (1) central on-axis LGS and three (3) LGS located on an equilateral triangle centered on the on-axis having a 10 arcsec angular radius</t>
  </si>
  <si>
    <t>One WFS per LGS</t>
  </si>
  <si>
    <t>FR-2361</t>
  </si>
  <si>
    <t>The LGS WFS shall measure the wavefront from one LGS per sensor channel</t>
  </si>
  <si>
    <t>WFS Camera Controller Functions</t>
  </si>
  <si>
    <t>FR-2403</t>
  </si>
  <si>
    <t>Each LGS WFS camera controller shall be remotely controllable by the AO device control system to turn the camera on/off and to change the required control parameters including pixel read rates, readout programs, biases, clamp and filter settings</t>
  </si>
  <si>
    <t>LGS WFS CCD Detector Geometry</t>
  </si>
  <si>
    <t>FR-2401</t>
  </si>
  <si>
    <t>The LGS WFS CCD's shall have rectilinear pixel geometry</t>
  </si>
  <si>
    <t>Pixels per subaperture</t>
  </si>
  <si>
    <t>FR-2396</t>
  </si>
  <si>
    <t>The Fixed Asterism lenslet array shall be aligned with the LODM to better than 5% (P-V) of a subaperture in each of pupil x shear, pupil y shear, pupil x magnification, pupil y magnification, and pupil rotation</t>
  </si>
  <si>
    <t>Patrolling Asterism LGS WFS Field Stops</t>
  </si>
  <si>
    <t>FR-2398</t>
  </si>
  <si>
    <t>The Patrolling Asterism LGS WFS shall have a field stop to mitigate subaperture cross-talk</t>
  </si>
  <si>
    <t>Patrolling Asterism WFS Dynamic Range</t>
  </si>
  <si>
    <t>FR-2395</t>
  </si>
  <si>
    <t>The Patrolling Asterism LGS WFS shall have an operating dynamical range of at least +- 1.4 arcsecond (on-sky)</t>
  </si>
  <si>
    <t>Patrolling Asterism WFS Linearity</t>
  </si>
  <si>
    <t>FR-2393</t>
  </si>
  <si>
    <t>The Fixed Asterism LGS WFS shall measure input subaperture tilts with better than 7% linearity over the operating dynamic range</t>
  </si>
  <si>
    <t>Patrolling LGS WFS Mapping</t>
  </si>
  <si>
    <t>FR-2385</t>
  </si>
  <si>
    <t>The Patrolling LGS WFS shall sample the wavefront with 31 subapertures to match the LOWFS MEMS deformable mirror actuator spacing.</t>
  </si>
  <si>
    <t>Patrolling Asterism Pupil Registration</t>
  </si>
  <si>
    <t>FR-2369</t>
  </si>
  <si>
    <t>The Patrolling Asterism lenslet array shall be aligned the LODM to better than 10% (P-V) of a subaperture in pupil x shear, pupil y shear, pupil x magnification, pupil y magnification, and pupil rotation, for any point in the patrol FoR</t>
  </si>
  <si>
    <t>Patrolling WFS Patrol Range</t>
  </si>
  <si>
    <t>FR-2362</t>
  </si>
  <si>
    <t>Each Patrolling WFS shall be positionable to measure light from an LGS located anywhere within a circular FoR of 120" diameter</t>
  </si>
  <si>
    <t>Patrolling Asterism LGS WFS Acquisition Accuracy</t>
  </si>
  <si>
    <t>FR-2391</t>
  </si>
  <si>
    <t>Fixed Asterism LGS WFS Camera Rates</t>
  </si>
  <si>
    <t>FR-2404</t>
  </si>
  <si>
    <t>The Fixed Asterism LGS WFS cameras shall be able to operate at 50 Hz to 2000 Hz.</t>
  </si>
  <si>
    <t>Detector Performance, Fixed Asterism LGS WFS</t>
  </si>
  <si>
    <t>FR-2399</t>
  </si>
  <si>
    <t>The Fixed Asterism LGS WFS CCD shall meet the following specifications: dark current &lt; 0.01 e-/sec/pixel at -40C, read noise &lt; 2 e-/pixel/read at 500 fps, average 589nm QE &gt; 90%</t>
  </si>
  <si>
    <t>Detector Performance, Patrolling Asterism LGS WFS</t>
  </si>
  <si>
    <t>FR-2400</t>
  </si>
  <si>
    <t>The Patrolling Asterism LGS WFS CCD shall meet the following specifications: dark current &lt; 0.01 e-/sec/pixel at -40C, read noise &lt; 2 e-/pixel/read at 500 fps, average 589nm QE &gt; 90%</t>
  </si>
  <si>
    <t>Patrolling Asterism LGS WFS Camera Rates</t>
  </si>
  <si>
    <t>FR-2405</t>
  </si>
  <si>
    <t>The Patrolling Asterism LGS WFS cameras shall be able to operate at 50 Hz - 2000 Hz.</t>
  </si>
  <si>
    <t>FR-3238</t>
  </si>
  <si>
    <t>The LGS WFS shall have changeable focus with respect to the output beam from the wide field relay for LGS distances ranging from 80 km to 292 km from the Observatory.</t>
  </si>
  <si>
    <t>LGS WFS Tip-Tilt Mirror Dynamic Range</t>
  </si>
  <si>
    <t>FR-2381</t>
  </si>
  <si>
    <t>Each of the LGS WFS TT mirrors shall have an on-sky throw of 5" P-V.</t>
  </si>
  <si>
    <t>LGS WFS Tip-Tilt Mirror Accuracy</t>
  </si>
  <si>
    <t>FR-2382</t>
  </si>
  <si>
    <t>Each of the LGS WFS TT mirrors shall have a positional accuracy of 10 milli-arcsec.</t>
  </si>
  <si>
    <t>LGS WFS Tip-Tilt Mirror Rate</t>
  </si>
  <si>
    <t>FR-2380</t>
  </si>
  <si>
    <t>Each of the LGS WFS TT mirrors shall have a frequency response such that they do not limit operation of the LGS WFS subimage stabilization loop at -3db bandwidths as high as 50 Hz.</t>
  </si>
  <si>
    <t>LGS WFS Tip-Tilt Mirrors</t>
  </si>
  <si>
    <t>FR-2379</t>
  </si>
  <si>
    <t>Each LGS WFS channel shall be equipped with a tip-tilt (TT) mirror to keep the LGS spots centered on the WFS subaperture centers</t>
  </si>
  <si>
    <t>Patrolling WFS Packing (LGS WFS)</t>
  </si>
  <si>
    <t>FR-3430</t>
  </si>
  <si>
    <t>The Patrolling Asterism LGS WFS channels shall be able to measure wavefronts from two LGS beacons separated by 10 arcseconds.</t>
  </si>
  <si>
    <t>Optical Transmission, LGS WFS</t>
  </si>
  <si>
    <t>FR-2358</t>
  </si>
  <si>
    <t>The LGS WFS shall transmit the sodium D2 line light with transmission greater than:
D2-line (0.589159um): 82% (Fixed) / 81% (Patrolling)
Calibration laser (0.5935um): 2%
upon pre-ship lab verification, and
D2-line (0.589159um): 73% (Fixed) / 71% (Patrolling)
Calibration laser (0.54um): 2%
one year after first lock operation at the summit.  This includes AO system losses, but not telescope and sky transmission losses.</t>
  </si>
  <si>
    <t>LGS WFS Support Structure Alignment, Position</t>
  </si>
  <si>
    <t>FR-2375</t>
  </si>
  <si>
    <t>The LGS WFS support structure shall be aligned to the required optical bench interface point to better than 1 mm.</t>
  </si>
  <si>
    <t>FR-2376</t>
  </si>
  <si>
    <t>The LGS WFS support structure shall be aligned to the required optical bench interface optical axis direction to better than 2 arcminutes (physical angle at the interface point)</t>
  </si>
  <si>
    <t>LGS WFS Support Structure Stability</t>
  </si>
  <si>
    <t>FR-2377</t>
  </si>
  <si>
    <t>The LGS WFS support structure shall be stable to a level better than (x,y,z,thetax,thethay,thethaz) = (TBD, TBD, TBD, TBD, TBD, TBD) with respect to the telescope coordinate system.</t>
  </si>
  <si>
    <t>Fixed Asterism LGS WFS Field Stops</t>
  </si>
  <si>
    <t>FR-2397</t>
  </si>
  <si>
    <t>The Fixed Asterism LGS WFS shall have a field stop to mitigate subaperture cross-talk.</t>
  </si>
  <si>
    <t>Fixed Asterism WFS Dynamic Range</t>
  </si>
  <si>
    <t>FR-2394</t>
  </si>
  <si>
    <t>Short Name</t>
  </si>
  <si>
    <t>ID</t>
  </si>
  <si>
    <t>Description</t>
  </si>
  <si>
    <t>Sky Coverage</t>
  </si>
  <si>
    <t>Point Source Contrast</t>
  </si>
  <si>
    <t>Astrometric Precision</t>
  </si>
  <si>
    <t>PSF Function Knowledge</t>
  </si>
  <si>
    <t>Pupil Alterations</t>
  </si>
  <si>
    <t>Telescope Down Time for Installation</t>
  </si>
  <si>
    <t>Telescope Down Time for Removal</t>
  </si>
  <si>
    <t>AO Down Time for NGAO Installation</t>
  </si>
  <si>
    <t>Operating Environment</t>
  </si>
  <si>
    <t>Non-Operating Environment</t>
  </si>
  <si>
    <t>Transportation and Shipping Environment</t>
  </si>
  <si>
    <t>Atmospheric Conditions</t>
  </si>
  <si>
    <t>Sodium Layer Conditions</t>
  </si>
  <si>
    <t>Range of Zenith Angles</t>
  </si>
  <si>
    <t>Bright Target Limit</t>
  </si>
  <si>
    <t>Science Target for TT and LO Aberrations</t>
  </si>
  <si>
    <t>Modes of Operation</t>
  </si>
  <si>
    <t>Natural Guide Star Mode</t>
  </si>
  <si>
    <t>Non-sidereal Tracking</t>
  </si>
  <si>
    <t>LGS Wavelength</t>
  </si>
  <si>
    <t>Dithering</t>
  </si>
  <si>
    <t>Offsetting</t>
  </si>
  <si>
    <t>Overheads for Observation</t>
  </si>
  <si>
    <t>Initialization Time</t>
  </si>
  <si>
    <t>Remote Observing</t>
  </si>
  <si>
    <t>Science Instrument</t>
  </si>
  <si>
    <t>Number of Science Instruments</t>
  </si>
  <si>
    <t>Switching Between Instruments</t>
  </si>
  <si>
    <t>Installing New Instruments</t>
  </si>
  <si>
    <t>Number of Operators</t>
  </si>
  <si>
    <t>Internal Testing</t>
  </si>
  <si>
    <t>Telescope Software Simulator</t>
  </si>
  <si>
    <t>Laser Beacon Maximum Power</t>
  </si>
  <si>
    <t>Acquisition</t>
  </si>
  <si>
    <t>On-sky System Checkout</t>
  </si>
  <si>
    <t>Long Exposure Tracking Accuracy</t>
  </si>
  <si>
    <t>Optical Transmission, Science Path</t>
  </si>
  <si>
    <t>Field of View, Science Port</t>
  </si>
  <si>
    <t>Surface Roughness</t>
  </si>
  <si>
    <t>AO Background</t>
  </si>
  <si>
    <t>Full Pupil Illumination</t>
  </si>
  <si>
    <t>Opto-Mechanical Alignment to Telescope</t>
  </si>
  <si>
    <t>Pupil Rotation Compensation for Science Instruments</t>
  </si>
  <si>
    <t>Wavefront Calibration Measurement Accuracy</t>
  </si>
  <si>
    <t>Field/pupil Rotation Compensation</t>
  </si>
  <si>
    <t>Telescope Line of Sight Jitter</t>
  </si>
  <si>
    <t>Segment Pointing Error (Stacking)</t>
  </si>
  <si>
    <t>Segment Figure Errors</t>
  </si>
  <si>
    <t>Telescope Phasing Errors</t>
  </si>
  <si>
    <t>Telescope Segment Motion</t>
  </si>
  <si>
    <t>Dome and Telescope Seeing</t>
  </si>
  <si>
    <t>Thermal dissipation into observatory dome</t>
  </si>
  <si>
    <t>AO System Space Envelope</t>
  </si>
  <si>
    <t>Mass Limit for NGAO Components on a Nasmyth Platform</t>
  </si>
  <si>
    <t>Mass Limit for NGAO Components on a Telescope Elevation Ring</t>
  </si>
  <si>
    <t>Mass Limit for NGAO Components on a Telescope Tube</t>
  </si>
  <si>
    <t>Mass Limit for NGAO Components Installed Inside Telescope Secondary Socket</t>
  </si>
  <si>
    <t>Vibration (observing and non observing)</t>
  </si>
  <si>
    <t>Electrical Power Usage</t>
  </si>
  <si>
    <t>Azimuth Wrap Cabling</t>
  </si>
  <si>
    <t>Left Elevation Wrap Cabling</t>
  </si>
  <si>
    <t>Right Elevation Wrap Cabling</t>
  </si>
  <si>
    <t>Laser Safety Standards</t>
  </si>
  <si>
    <t>Laser Aircraft Safety</t>
  </si>
  <si>
    <t>Coordination with US Space Command</t>
  </si>
  <si>
    <t>Earthquake Restraints</t>
  </si>
  <si>
    <t>Emergency Stop Input</t>
  </si>
  <si>
    <t>Laser Projection Zenith Angles</t>
  </si>
  <si>
    <t>Observing Simulation and Preparation Tools</t>
  </si>
  <si>
    <t>Data Reduction Pipeline</t>
  </si>
  <si>
    <t>Image Quality Tools</t>
  </si>
  <si>
    <t>Archival Data Storage</t>
  </si>
  <si>
    <t>Science instrument data in FITS format</t>
  </si>
  <si>
    <t>Keck KTL Keywords</t>
  </si>
  <si>
    <t>Telescope ICD</t>
  </si>
  <si>
    <t>Facility ICD</t>
  </si>
  <si>
    <t>Atmospheric Profiler ICD</t>
  </si>
  <si>
    <t>Keck Interferometer ICD</t>
  </si>
  <si>
    <t>OHANA Interferometer ICD</t>
  </si>
  <si>
    <t>Remote Control Centers ICD</t>
  </si>
  <si>
    <t>Integration Facility ICD</t>
  </si>
  <si>
    <t>Number of science nights</t>
  </si>
  <si>
    <t>Fraction of Time Spent Collecting Science Data for Narrow Field Instruments</t>
  </si>
  <si>
    <t>Median Time Between Faults During Observing</t>
  </si>
  <si>
    <t>Median Time for Repair</t>
  </si>
  <si>
    <t>Time Lost to Faults During Observing</t>
  </si>
  <si>
    <t>System Lifetime</t>
  </si>
  <si>
    <t>Operating Budget</t>
  </si>
  <si>
    <t>Power Loss</t>
  </si>
  <si>
    <t>Maximum Engineering Nights to Maintain System</t>
  </si>
  <si>
    <t>Access to Telescope for Maintenance</t>
  </si>
  <si>
    <t>Diagnostic Data</t>
  </si>
  <si>
    <t>Installation and Removal Process</t>
  </si>
  <si>
    <t>Limited Restriction on Telescope Access During Daytime Setup of NGAO</t>
  </si>
  <si>
    <t>Drawing Standards</t>
  </si>
  <si>
    <t>Required Drawings</t>
  </si>
  <si>
    <t>Documentation Package</t>
  </si>
  <si>
    <t>Software Documentation</t>
  </si>
  <si>
    <t>Electrical/Electronic Documentation</t>
  </si>
  <si>
    <t>SR-20</t>
  </si>
  <si>
    <t xml:space="preserve">The NGAO system shall produce a wavefront with errors less than or equal to the values shown in the table in Contour item SR-20 for the corresponding zenith angle ranges as measured at the center of the focal plane of the science instrument. 
</t>
  </si>
  <si>
    <t>SR-21</t>
  </si>
  <si>
    <t>SR-26</t>
  </si>
  <si>
    <t>SR-98</t>
  </si>
  <si>
    <t>The NGAO system shall be able detect point sources with brightness contrast as described in the below:
0.2" separation Δ H = 10
1.0" separation ΔH = 13 
0.1" separation, ΔJ = 8.5
0.2" separation, ΔJ = 11
and a goal of ΔJ =11 at 0.1".</t>
  </si>
  <si>
    <t>SR-47</t>
  </si>
  <si>
    <t>SR-29</t>
  </si>
  <si>
    <t>SR-23</t>
  </si>
  <si>
    <t>NGAO shall provide an  estimate of the delivered on-axis PSF to TBD accuracy at the science instrument input focal plane concurrent with every science image.</t>
  </si>
  <si>
    <t>SR-157</t>
  </si>
  <si>
    <t>The NGAO shall not alter the pupil of the telescope as seen by other science instruments when they are being used for science observations. </t>
  </si>
  <si>
    <t>SR-118</t>
  </si>
  <si>
    <t>The NGAO system shall be installable on the Keck Telescope in less than or equal to  five 24-hour days of telescope downtime. </t>
  </si>
  <si>
    <t>SR-171</t>
  </si>
  <si>
    <t>The NGAO system shall be removable from  the Keck Telescope in less than or equal to five 24-hour days [TBC] of telescope downtime.</t>
  </si>
  <si>
    <t>SR-117</t>
  </si>
  <si>
    <t>The NGAO system shall be commissioned in less or equal to  150 days  [TBC].</t>
  </si>
  <si>
    <t>SR-254</t>
  </si>
  <si>
    <t xml:space="preserve"> The NGAO system in the telescope dome shall meet all performance requirements, while the NGAO system is subjected to the operating environment conditions given in the table below.
</t>
  </si>
  <si>
    <t>SR-250</t>
  </si>
  <si>
    <t xml:space="preserve">The NGAO system shall meet all of the performance specifications without repair or realignment after being subjected to any number of cycles of any of the non-operating environment conditions defined in the Contour item SR-250
</t>
  </si>
  <si>
    <t>SR-176</t>
  </si>
  <si>
    <t>The NGS WFS assembly shall have optical transmission greater than:
500nm: 78%
550nm: 80%
633nm: 77%
700nm: 74%
880nm: 78%
upon pre-ship lab verification, and
500nm: 63%
550nm: 75%
633nm: 72%
700nm: 69%
880nm: 73%
one year after first lock operation at the summit.  This includes only the NGS WFS transmission, starting with the field steering mirror (not including the dichroic) and proceeding to the NGS WFS detector (not counting detector QE).  
As a goal, optical transmission should be &gt; 80% between 500nm and 900nm upon pre-ship lab verification.</t>
  </si>
  <si>
    <t>NGS WFS focus control</t>
  </si>
  <si>
    <t>FR-3245</t>
  </si>
  <si>
    <t>NGS WFS camera rates</t>
  </si>
  <si>
    <t>FR-3249</t>
  </si>
  <si>
    <t>The NGS WFS cameras shall be able to operate at 1-2000 Hz.</t>
  </si>
  <si>
    <t>CCD requirements (NGS WFS)</t>
  </si>
  <si>
    <t>FR-149</t>
  </si>
  <si>
    <t>NGS WFS CCD shall meet the following specifications: dark current &lt; 0.01 e-/sec/pixel at -40C, read noise &lt; 2 e-/pixel/read at 500 fps.</t>
  </si>
  <si>
    <t>NGS WFS Positioning - time to acquire target</t>
  </si>
  <si>
    <t>FR-142</t>
  </si>
  <si>
    <t>The NGS WFS shall be able to pick off a star in its field and guide on it in 14 sec by positioning the sensor.</t>
  </si>
  <si>
    <t>NGS WFS Positioning - accuracy</t>
  </si>
  <si>
    <t>FR-3279</t>
  </si>
  <si>
    <t>The accuracy of the mechanisms shall position the NGS WFS to 5% of the finest sub-aperture plate scale.</t>
  </si>
  <si>
    <t>NGS WFS Positioning - on chip dithers</t>
  </si>
  <si>
    <t>FR-3280</t>
  </si>
  <si>
    <t>NGS WFS field steering mirrors shall move in tandem to position the image of the NGS on the NGS WFS camera CCD with an accuracy of 3 milliarcseconds over a 20" x 20" field of regard.  For larger FSM image motions (up to the full NGS WFS FoR), the FSM motion accuracy will be better than 100 mas.</t>
  </si>
  <si>
    <t>Optical Transmission, NGS WFS Camera</t>
  </si>
  <si>
    <t>FR-203</t>
  </si>
  <si>
    <t>The NGS WFS Camera shall transmit the wavelengths between 500 nm and 900 nm, with transmission greater than:
0.55 um: 88%
0.70 um: 85%
0.88 um: 83%
upon pre-ship lab verification, and
0.55 um: 83%
0.70 um: 81%
0.88 um: 79%
one year after first lock operation at the summit.  This does not include telescope and sky transmission losses. Reduction in transmission is due to coating degradation and accumulation of contaminants.</t>
  </si>
  <si>
    <t>Tagged as problem in contour</t>
  </si>
  <si>
    <t>FR-1535</t>
  </si>
  <si>
    <t>The LOWFS assembly shall consist of two tip-tilt (TT) sensors and one tip-tilt, focus and astigmatism  (TTFA) sensor.</t>
  </si>
  <si>
    <t>Functionality, LOWFS</t>
  </si>
  <si>
    <t>FR-161</t>
  </si>
  <si>
    <t>The low order wavefront sensor assembly shall provide tip, tilt, focus, astigmatism measurements using natural guide stars.</t>
  </si>
  <si>
    <t>Location</t>
  </si>
  <si>
    <t>FR-162</t>
  </si>
  <si>
    <t>The LOWFS shall be fed by the beam from the first AO relay with a 120" field of regard.</t>
  </si>
  <si>
    <t>No mechanism vignetting of optical beam</t>
  </si>
  <si>
    <t>FR-180</t>
  </si>
  <si>
    <t>The LOWFS assembly shall not obscure the optical beam from a 120 arc second diameter transferred field of view from the first relay and a 40 arc second diameter transferred field of view from the second relay. The pick-off arms can vignette the arm if the observer wants to choose a guide star within the 40"</t>
  </si>
  <si>
    <t>Static calibration errors</t>
  </si>
  <si>
    <t>FR-173</t>
  </si>
  <si>
    <t>The uncorrectable static wavefront calibration error in the LOWFS shall be less than 25 nm RMS, when the LOWFS DM are used to corrected measured wavefront calibration errors.</t>
  </si>
  <si>
    <t>LOWFS DM&amp;apos;s</t>
  </si>
  <si>
    <t>FR-163</t>
  </si>
  <si>
    <t>The LOWFS channels shall each contain a deformable mirror that is used as a separate AO corrector, driven by the patrolling LGS WFS signal, to correct for anisoplanatic wavefront errors residual after LODM correction in the science target direction.</t>
  </si>
  <si>
    <t>Tracking on extended objects</t>
  </si>
  <si>
    <t>FR-168</t>
  </si>
  <si>
    <t>1. The LOWFS channels shall be able to guide on partially resolved objects (need to be defined in the Glossary).
2. The LOWFS shall be able to guide on extended objects up to 100 milli-arcsec in diameter.</t>
  </si>
  <si>
    <t>Deployable about the field of view</t>
  </si>
  <si>
    <t>FR-159</t>
  </si>
  <si>
    <t>1. Each of the three LOWFS channel shall have the ability to pick off stars anywhere in a 120" diameter circular field of regard.
2. The minimum separation between two stars that the LOWFS channels can pick shall be 10 arcsec.</t>
  </si>
  <si>
    <t>Optical Transmission, LOWFS</t>
  </si>
  <si>
    <t>FR-175</t>
  </si>
  <si>
    <t>The LOWFS shall operate in at J and H bands (1.16 - 1.77 um) blocking the intervening atmospheric water band, with transmission of at least:
J-band (1.25um): 56% (TT) / 52% (TTFA)
H-band (1.65um): 57% (TT) / 52% (TTFA)
upon pre-ship lab verification, and
J-band (1.25um): 47% (TT) / 48% (TTFA)
H-band (1.65um): 43% (TT) / 43% (TTFA)
one year after first lock operation at the summit.  This does not include telescope and sky transmission losses.</t>
  </si>
  <si>
    <t>Field of View, LOWFS</t>
  </si>
  <si>
    <t>FR-2024</t>
  </si>
  <si>
    <t>The LOWFS shall pickoff a field of view 5 arcseconds in diameter.</t>
  </si>
  <si>
    <t>Pupil Distortion, LOWFS DM to LGS WFS</t>
  </si>
  <si>
    <t>FR-172</t>
  </si>
  <si>
    <t>The maximum level of allowable optical distortion between the LOWFS DM and the patrolling LGS WFS lenslet array shall be 5% of the smallest LOWFS DM actuator pitch.</t>
  </si>
  <si>
    <t>FR-2157</t>
  </si>
  <si>
    <t>The LOWFS deformable mirror shall map to the telescope pupil as defined in Keck drawing 1410-CM0010.</t>
  </si>
  <si>
    <t>Inter-actuator mechanical coupling</t>
  </si>
  <si>
    <t>FR-2173</t>
  </si>
  <si>
    <t>The maximum allowable inter-actuator coupling in the LOWFS DMs shall be less than 25%.</t>
  </si>
  <si>
    <t>LOWFS DM go-to-error</t>
  </si>
  <si>
    <t>FR-2185</t>
  </si>
  <si>
    <t>The LOWFS DM go-to-error shall be less than or equal to 15 nm rms.</t>
  </si>
  <si>
    <t>FR-196</t>
  </si>
  <si>
    <t xml:space="preserve">The NGAO system shall meet all performance requirements without repair after a single shipment to the delivery location by any combination of air or surface transportation. For information, the expected conditions to be encountered during shipping are given in Contour item SR-176
</t>
  </si>
  <si>
    <t>SR-124</t>
  </si>
  <si>
    <t xml:space="preserve">NGAO performance requirements for AO compensation shall be achieved during the following baseline conditions.  The baseline atmospheric profile for the NGAO system is given in Contour item SR-124.  This profile defines the median conditions for operation at zenith. Other performance specification, such as RMS wavefront error, are quoted at these median conditions.  The overall normalization of the model is defined by a Fried seeing parameter of 16 cm at a reference wavelength of 0.5 microns.  From this model we calculate the following turbulence parameters for 0.5 microns wavelength:  Isoplanatic angle = 2.7 arcsec, Turbulence Greenwood frequency = 39 Hz.  In addition, we have adopted a standard deviation for the Fried parameter of  =  3 cm with a characteristic evolution time of t = 3 min.  Mauna Kea "median" profile 
</t>
  </si>
  <si>
    <t>SR-125</t>
  </si>
  <si>
    <t>NGAO performance requirements for AO compensation and LGS return shall be achieved during the following baseline conditions.
Sodium column density: 3 x 109 atoms/cm2
Mean Range: 85-100 km above mean sea level (instantaneously)
Altitude of Mauna Kea:  4.123 km
Thickness of Na layer: 10 km
Return (proportional to effective cross section): 100 ph/cm2/sec/W in mesosphere at standard column density (3x109)</t>
  </si>
  <si>
    <t>SR-276</t>
  </si>
  <si>
    <t>SR-170</t>
  </si>
  <si>
    <t>The NGAO System shall be able to operate on a point source target with a Bessel V-band filter magnitude of 5.0 and as a goal the NGAO System should be able to operate on a point source target with Bessel V-band filter magnitude of 0.0.</t>
  </si>
  <si>
    <t>SR-32</t>
  </si>
  <si>
    <t>As a goal, the AO system should be able to use unresolved science objects as a reference source for tip tilt and low order aberration correction.  </t>
  </si>
  <si>
    <t>SR-298</t>
  </si>
  <si>
    <t>The NGAO system shall be capable of working in all configurations described in KAON 550, "NGAO System Configuration Spreadsheet, update February 2, 2010 or more current release.</t>
  </si>
  <si>
    <t>SR-27</t>
  </si>
  <si>
    <t>NGAO system shall be able to operate with natural source as the sole means of providing a reference for AO correction.  The reference objects include unresolved and partially resolved sources up to a maximum diameter of 4 arc seconds.  
 </t>
  </si>
  <si>
    <t>SR-34</t>
  </si>
  <si>
    <t>SR-277</t>
  </si>
  <si>
    <t>The NGAO system shall only project lasers using the sodium D2 line with a wavelength of 589 nm.</t>
  </si>
  <si>
    <t>SR-31</t>
  </si>
  <si>
    <t>SR-301</t>
  </si>
  <si>
    <t>In LGS mode the NGAO system shall support offsetting to an accuracy of 6 mas rms over a 40"x40" field providing the LOWFS do not need to move outside of their 120" diameter field of regard to accomplish this offset.</t>
  </si>
  <si>
    <t>SR-30</t>
  </si>
  <si>
    <t>SR-283</t>
  </si>
  <si>
    <t>The NGAO System shall be able to be initialized in less than 4 hours prior to observing.</t>
  </si>
  <si>
    <t>SR-33</t>
  </si>
  <si>
    <t>The NGAO science instrument shall be operable from the observatory, headquarters, all UC campuses, Caltech, and other designated institutions
 </t>
  </si>
  <si>
    <t>SR-36</t>
  </si>
  <si>
    <t>The NGAO system shall be able to collect data in imaging mode and spatially resolved spectroscopy mode.  Both modes shall cover the wavelength band 0.7 to 2.4 microns.  The imaging mode shall have a field of view of at least 30" diameter and at least Nyquist sampling down to ~0.8 microns.  The resolved spectroscopy mode should have multiple spatial scales with a spectral resolution of ~4000 and a maximum field of view of at least 4"x4".</t>
  </si>
  <si>
    <t>SR-37</t>
  </si>
  <si>
    <t xml:space="preserve">The NGAO system shall be able to provide an input beam meeting all performance requirements to either of two stationary science instruments. 
</t>
  </si>
  <si>
    <t>SR-68</t>
  </si>
  <si>
    <t>The NGAO system shall be able to direct the beam to any of the installed science instruments in less than 10 minutes.</t>
  </si>
  <si>
    <t>SR-272</t>
  </si>
  <si>
    <t>SR-172</t>
  </si>
  <si>
    <t>Nighttime operation of the NGAO system, excluding the science instrument, shall require no more than one operator beyond the telescope observing assistant, support astronomer and any aircraft spotters.  This additional operator should be able to be located at WMKO headquarters.</t>
  </si>
  <si>
    <t>SR-175</t>
  </si>
  <si>
    <t>The NGAO system shall use a maximum of 20 minutes of on-sky observing time per night for any required system checkouts or calibrations. </t>
  </si>
  <si>
    <t>SR-267</t>
  </si>
  <si>
    <t>The NGAO System shall include an internal telescope software simulator to facilitate diagnostic tests of the system when the telescope connection is not available.</t>
  </si>
  <si>
    <t>SR-123</t>
  </si>
  <si>
    <t>The NGAO System shall project laser beacons with a total power of less than 200 W with no single laser beacon having a power of more than 50 W.</t>
  </si>
  <si>
    <t>SR-293</t>
  </si>
  <si>
    <t>The NGAO system shall be able to acquire the targets for the NGS sensors (LOWFS, TWFS &amp; NGS WFS), science instrument and LGS WFS sensor within the specified acquisition time (as specified in SR-30).</t>
  </si>
  <si>
    <t>SR-296</t>
  </si>
  <si>
    <t>Any on-sky system checkouts or calibrations required at the start of nightly observing in order to achieve system performance shall not exceed 20 minutes of post 12 deg twilight time.</t>
  </si>
  <si>
    <t>SR-302</t>
  </si>
  <si>
    <t>The NGAO system shall be able to track an object for 1 hour with less than 3.2 mas non-common-path image motion drift. </t>
  </si>
  <si>
    <t>SR-22</t>
  </si>
  <si>
    <t>A radiometric calibration source shall be provided for calibration of the various instruments in NGAO. Ideally, one source would be provided for calibration of all instruments, alternatively separate calibration sources could be installed in each instrument separately. The light output from these sources shall be spatially and temporally stable to a TBD level.  Additionally, these sources will produce light consistent with the optical passband of the instruments they are intended to calibrate.</t>
  </si>
  <si>
    <t>Flat field images</t>
  </si>
  <si>
    <t>FR-1773</t>
  </si>
  <si>
    <t>The instrument radiometric calibration source shall provide uniform illumination (flat fields) over the wavelength range from visible to near IR, covering at least the wavelength range 0.6-2.5 um and over a field of view up to 40 arc seconds diameter. It is possible to have separate sources (lamps) covering the visible and near IR parts of the spectrum.</t>
  </si>
  <si>
    <t>Source uniformity image</t>
  </si>
  <si>
    <t>FR-1775</t>
  </si>
  <si>
    <t>The radiometric calibration source shall be uniform to 0.2% over 40 arc seconds scales at the center of the AO field of view.</t>
  </si>
  <si>
    <t>Source uniformity pupil</t>
  </si>
  <si>
    <t>FR-1776</t>
  </si>
  <si>
    <t>The radiometric source pupil shape shall be constant to 1% (TBC) over the course of a night of observing. This places limits on the mechanical stability of the radiometric calibration source and it sets limits on the repeatability of its insertion mechanism.</t>
  </si>
  <si>
    <t>Temporal stability</t>
  </si>
  <si>
    <t>FR-1780</t>
  </si>
  <si>
    <t>The intensity of the continuum sources shall be stable to 5% (with a goal of 1%) during any 12 hour period.</t>
  </si>
  <si>
    <t>Intensity</t>
  </si>
  <si>
    <t>FR-1777</t>
  </si>
  <si>
    <t>The radiometric calibration source shall have a signal to noise ratio no less than 1000 per pixel in a 60 second exposure with the proposed science instruments.</t>
  </si>
  <si>
    <t>Time to deploy and remove</t>
  </si>
  <si>
    <t>FR-1778</t>
  </si>
  <si>
    <t>The radiometric calibration source shall be able to be inserted and removed from the AO beam in 30 seconds or less. The warm-up time for lamps to reach stable operational output shall be less than 30 seconds. This will likely require feedback control of the intensity from the source.</t>
  </si>
  <si>
    <t>Astrometric calibration source</t>
  </si>
  <si>
    <t>FR-1782</t>
  </si>
  <si>
    <t>An astrometric calibration source shall be provided for calibration of the various instruments in NGAO. Ideally, one source will be provided for calibration of all instruments and will be located on the telescope side of the AO rotator; alternatively (and much less desirably) separate calibration sources may be installed in each instrument.  The light output from these sources will be spatially uniform. Additionally, these sources will produce light consistent with the optical passband of the instruments they are intended to calibrate.</t>
  </si>
  <si>
    <t>Astrometric grid spacing, size, and uniformity</t>
  </si>
  <si>
    <t>FR-1783</t>
  </si>
  <si>
    <t>The astrometric reference source shall have sources covering a 40 arc second field of view with a hole to hole spacing of about 0.5 arc seconds (TBC). The diameter of the holes shall correspond to 0.005 arc seconds with a tolerance of ±700 micro arc seconds (TBC).  The random error in the inter hole distance (center to center) shall vary by no more than ±TBD nano arc seconds. These tolerances are typical of the current NIRC2 astrometric grid and are suitable for near IR instruments, tighter tolerance may be needed for NGAO near-IR instruments and visible instruments.</t>
  </si>
  <si>
    <t>Translation and rotation of source grid</t>
  </si>
  <si>
    <t>FR-1785</t>
  </si>
  <si>
    <t>It shall be possible to rotate and translate the astrometric grid elements with respect to the science instrument focal plane.</t>
  </si>
  <si>
    <t>Time to deploy and remove astrometric source</t>
  </si>
  <si>
    <t>FR-1786</t>
  </si>
  <si>
    <t>The astrometric source (grid) shall be able to be inserted and removed from the AO beam in 30 seconds or less.</t>
  </si>
  <si>
    <t>FR-1784</t>
  </si>
  <si>
    <t>The light source used to illuminate the astrometric grid shall be intense enough to produce a signal to noise ratio of 100 per focal plane spot in a 20 second exposure.</t>
  </si>
  <si>
    <t>NGS source simulator</t>
  </si>
  <si>
    <t>FR-1789</t>
  </si>
  <si>
    <t>The AO system shall have white light (visible and NIR) artificial sources at the telescope focal plane (or that project to the telescope focal plane) that simulate NGS sources for both seeing limited and diffraction limited observations.</t>
  </si>
  <si>
    <t>Number and location of NGS sources</t>
  </si>
  <si>
    <t>FR-1791</t>
  </si>
  <si>
    <t>The Source Calibrator and Stimulus shall have three unresolved NGS calibration sources that are deployable over the entire field of view of the first relay in the telescope focal plane.</t>
  </si>
  <si>
    <t>Reconfigurable Calibration Asterism</t>
  </si>
  <si>
    <t>FR-3281</t>
  </si>
  <si>
    <t>The Calibration Source and Simulator shall include three variable brightness NGS sources that are repositionable over the 120 arcsec diameter LOWFS FoR.</t>
  </si>
  <si>
    <t>LGS source simulator</t>
  </si>
  <si>
    <t>FR-2151</t>
  </si>
  <si>
    <t xml:space="preserve">The AO system shall have white light (visible and NIR) artificial sources at the telescope focal plane (or that project to the telescope focal plane) that simulate narrow line (~580-600 nm) LGS sources that are approximately the same size and elongation as the expected LGS spot size on the sky.
</t>
  </si>
  <si>
    <t>Number and location of LGS sources</t>
  </si>
  <si>
    <t>FR-1790</t>
  </si>
  <si>
    <t>The LGS sources shall be arrange in two asterisms of 3 stars in a regular equilateral triangle. The triangle radius shall be equivalent to either 10 arc seconds. A single LGS source shall be located at the center of the triangle.   </t>
  </si>
  <si>
    <t>Turbulence simulator</t>
  </si>
  <si>
    <t>FR-1794</t>
  </si>
  <si>
    <t>The system shall have a means of simulating dynamic atmospheric turbulence.  The Turbulence simulator must have a set of sources that simulate both LGS and NGS.  These sources shall have the same requirements as the LGS and NGS sources in AO Calibration requirements.  If possible the turbulence simulator will use the same LGS and NGS sources as the AO calibration source. </t>
  </si>
  <si>
    <t>Greenwood frequency</t>
  </si>
  <si>
    <t>FR-1796</t>
  </si>
  <si>
    <t>The NGAO system shall transmit the wavelengths between 700 nm and 2400 nm to the input of the science instruments in LGS modes, between 900 nm and 2400 nm to the input of the science instruments in NGS modes, and between 1000 nm and 3900 nm to the Keck interferometer. 
NGAO transmission to the instrument science focal plane in LGS science mode shall be greater than:
min I-band (0.70 um): 25%
Z-band (0.88um): 34%
J-band (1.25um): 44%
H-band (1.65um): 47%
K-band (2.2um): 47%
upon pre-ship lab verification, and
min I-band (0.70 um): 21%
Z-band (0.88um): 30%
J-band (1.25um): 39%
H-band (1.65um): 40%
K-band (2.2um): 41%
one year after first lock operation at the summit.  This includes AO system and Instrument losses, but not telescope and sky transmission losses.  Reduction in transmission is due to coating degradation and accumulation of contaminants.</t>
  </si>
  <si>
    <t>SR-28</t>
  </si>
  <si>
    <t>The NGAO system shall provide the NGAO science instrument imager with an unvignetted field of view that is large enough to encompass a circle with a diameter of 40 arcseconds.</t>
  </si>
  <si>
    <t>SR-297</t>
  </si>
  <si>
    <t>All optics in the science path shall have a surface roughness of TBD (by science team).</t>
  </si>
  <si>
    <t>SR-24</t>
  </si>
  <si>
    <t>The total background seen by the NGAO instruments shall be less than 6.3 photons/ s /m^2 /arcsec^2/ nm at 2.209 microns and at a spectral resolution of 5000.  </t>
  </si>
  <si>
    <t>SR-102</t>
  </si>
  <si>
    <t> The NGAO system shall observe the full pupil of the Keck II telescope, with the exception of the coronagraphic mode. </t>
  </si>
  <si>
    <t>SR-55</t>
  </si>
  <si>
    <t>The NGAO bench's optical axis shall be coincident with the telescope's elevation axis to within the following requirements:
    At the telescope's focal plane on the Nasmyth platform the separation of these two axes shall be less than 1 mm.
    At the telescope's pupil the misalignment of the two axes shall be less than 30 mm.  
The NGAO input focal plane should be made coincident with the telescope's nominal focal plane in focus to within 2 mm.
The vector perpendicular to the NGAO bench surface should be parallel to gravity to within 2 arcminutes.
The above requirements should be met:
    At all telescope elevations from zenith to 70 degrees zenith angle.
    Assuming a rotator, at all rotator angles. 
    At all dome environment operating temperatures.</t>
  </si>
  <si>
    <t>SR-58</t>
  </si>
  <si>
    <t>The NGAO system and science instrument combination should be capable of keeping the field or pupil fixed on the science instrument.</t>
  </si>
  <si>
    <t>SR-299</t>
  </si>
  <si>
    <t>The NGAO shall be able to measure the on-axis wavefront aberrations of the AO System and Instrument(s) with accuracy equal to 30 nm RMS within the range of spatial frequencies correctable by NGAO.</t>
  </si>
  <si>
    <t>SR-106</t>
  </si>
  <si>
    <t>In fixed field mode, the NGAO system shall maintain the field orientation on the science instrument to a level consistent with the short and long term image stability requirements defined in the error budget.
In fixed pupil mode, the NGAO system shall maintain the pupil orientation on the science instrument to better than 1 degree in azimuth. </t>
  </si>
  <si>
    <t>SR-115</t>
  </si>
  <si>
    <t>The Keck Telescope shall have an aggregate line of sight jitter (wavefront tip and tilt) resulting from motion of the primary, secondary, and tertiary mirrors  less than 0.020 arc seconds rms before correction by the NGAO.
 </t>
  </si>
  <si>
    <t>SR-114</t>
  </si>
  <si>
    <t>The Keck Telescope segment stacking errors shall contribute less than 20 nm rms wavefront to the overall wavefront error before NGAO correction.</t>
  </si>
  <si>
    <t>SR-113</t>
  </si>
  <si>
    <t>The Keck Telescope  wavefront error of the 36 segments shall be less than 80 nm rms wavefront after warping, but before NGAO correction.
 </t>
  </si>
  <si>
    <t>SR-112</t>
  </si>
  <si>
    <t>The Keck Telescope shall have a  phasing error of  10 nm rms wavefront or less before NGAO correction.
 </t>
  </si>
  <si>
    <t>SR-760</t>
  </si>
  <si>
    <t>The motion of each segment as a solid body shall be less than 0.015 arc seconds rms before correction by the NGAO.
 </t>
  </si>
  <si>
    <t>SR-111</t>
  </si>
  <si>
    <t>The Keck Observatory shall provide dome and telescope seeing less than 0.1 arc seconds at 0.5 microns wavelength.
 </t>
  </si>
  <si>
    <t>SR-65</t>
  </si>
  <si>
    <t>SR-75</t>
  </si>
  <si>
    <t>The NGAO facility must fit within the mechanical constraints of a Nasmyth platform (nominally the Keck II left Nasmyth platform).</t>
  </si>
  <si>
    <t>SR-69</t>
  </si>
  <si>
    <t>The parts of the NGAO system that are mounted on a single Nasmyth platform of the Keck Telescopes shall have a total mass less than 10,000 kg.  Live Load, total not to exceed 10 metric tons (10,000 kg) per each platform; this load was to be applied only at special "hard points" provided at the time of the original installation on top of the main beams of the platform.  The maximum value of the concentrated design load on any one "hard point" was 5 metric tons (5,000 kg), with one such concentrated load per main beam at any one time.  If components of the NGAO system are mounted on Nasmyth platforms that already contain other observatory instrumentation then the total of the existing instrumentation and the NGAO components must be less than the stated mass limits. </t>
  </si>
  <si>
    <t>SR-284</t>
  </si>
  <si>
    <t>The components of the NGAO system that are mounted on the telescope elevation ring shall have a total mass less than 1700 kg (TBC).   </t>
  </si>
  <si>
    <t>SR-285</t>
  </si>
  <si>
    <t>The components of the NGAO system that are mounted on the telescope tube structure shall have a total mass less than 150 kg (TBC).</t>
  </si>
  <si>
    <t>SR-286</t>
  </si>
  <si>
    <t xml:space="preserve">1. The high-order bandwidth of the RTC in LGS mode shall be at least 100 Hz of rejection greater than 3db (so-called "3db rejection bandwidth") when the RTC is run at the fastests update frame rate given in FR-1436 (2kHz).
The tip-tilt bandwidth of the RTC in LGS mode shall be at least 100 Hz of rejection greater than 3db when the RTC is run at the fastest update frame rate given in FR-1436 (2kHz).
The maximum latency measured from the receipt of the final WFS pixel data to the start of the sending of commands to the various DMs  in LGS mode shall be no greater than 1/2 ms.
The maximum latency measured from the receipt of the final WFS pixel data to the start of the sending of commands to the various TTMs in LGS mode shall be no greater than 1/2 ms
2. The high-order bandwidth of the RTC in NGS mode shall be at least 100 Hz of rejection greater than 3db (so-called "3db rejection bandwidth") when the RTC is run at the fastest update frame rate given in FR-1436 (2kHz).
The tip-tilt bandwidth of the RTC in NGS mode shall be at least 100 Hz of rejection greater than 3db (so-called "3db rejection bandwidth") when the RTC is run at the fastest update frame rate given in FR-1436 (2kHz).
The maximum latency measured from the receipt of the final WFS pixel data to the start of the sending of commands to the various DMs  in NGS mode shall be no greater than 1/2 ms.
The maximum latency measured from the receipt of the final WFS pixel data to the start of the sending of commands to the various TTMs in NGS mode shall be no greater than 1/2 ms.
 </t>
  </si>
  <si>
    <t>Accuracy of wavefront reconstruction</t>
  </si>
  <si>
    <t>FR-1434</t>
  </si>
  <si>
    <t>The accuracy of the wavefront information to be applied to the deformable mirrors shall be 5 nm rms. TBC.</t>
  </si>
  <si>
    <t>Accuracy of tip/tilt reconstruction</t>
  </si>
  <si>
    <t>FR-1435</t>
  </si>
  <si>
    <t xml:space="preserve">The accuracy of the RTC tip-tilt mirror commands shall be 1 milliarcsecond (on sky) or better. TBC.
</t>
  </si>
  <si>
    <t>Update rate</t>
  </si>
  <si>
    <t>FR-1436</t>
  </si>
  <si>
    <t>The Laser Traffic Control System shall have a hardware interface with the Multi-System Command Sequencer for the purpose of providing a user interface for the Laser Traffic Control System. The interface will be implemented using a standard 100 Base-T or gigabit Ethernet connection.</t>
  </si>
  <si>
    <t>When used for LGS acquisition, the acquisition camera shall be able to detect LGS flux level as low as 14 photons/s/cm^2 which is comparable to a  star of visual magnitude 12. The SNR of the detection shall be 50 or greater, in a 1 second exposure. The Rayleigh sky background is assumed to be 13 magnitudes per square arc second.</t>
  </si>
  <si>
    <t>The NGS acquisition shall take less than 90 seconds for NGS in the range V ~ 18-20, less than 50 seconds for NGS in the range V &lt; 17, with the goal of achieving less than 20 seconds for the brightest targets. This requirement includes time for telescope moves for repointing, camera exposure, and analysis.  It does not include the initial slew of the telescope to the target.  Typical slewing time is 120 seconds.  It  assumed that the slewing time is used to configure the acquisition system hardware and software systems and other NGAO system that support the acquisition task.</t>
  </si>
  <si>
    <t>The components of the NGAO system that are mounted inside the telescope secondary socket shall have a total mass less than 150 kg (TBC).</t>
  </si>
  <si>
    <t>SR-292</t>
  </si>
  <si>
    <t>Vibration isolation shall be employed as required to isolate sources of vibration within the NGAO system due to moving components such as fans, pumps and motors. The NGAO system shall meet all performance and operating requirements when installed in a vibration environment that conforms to the Generic Vibration Criteria Curve[1] "C" as shown in the figure (See Contour database). The NGAO system shall not produce vibrations that result in rms velocities in excess of those given in curve "C" of the figure (See Contour database).</t>
  </si>
  <si>
    <t>SR-78</t>
  </si>
  <si>
    <t>SR-79</t>
  </si>
  <si>
    <t>The NGAO facility cabling through the azimuth wrap must not require an area of more than TBD.</t>
  </si>
  <si>
    <t>SR-80</t>
  </si>
  <si>
    <t>The NGAO facility cabling through the left Nasmyth elevation wrap must not exceed an area of more than TBD.</t>
  </si>
  <si>
    <t>SR-81</t>
  </si>
  <si>
    <t>The NGAO facility cabling through the right Nasmyth elevation wrap must not exceed an area of more than TBD.</t>
  </si>
  <si>
    <t>SR-15</t>
  </si>
  <si>
    <t>The NGAO System shall comply with ANSI Z136.1 and Z136.6 standards for safe use of lasers both indoor and outdoor.</t>
  </si>
  <si>
    <t>SR-16</t>
  </si>
  <si>
    <t>The NGAO system shall comply with Federal Aviation Administration Advisory Circular #70-1, dated December 12, 2004.</t>
  </si>
  <si>
    <t>SR-17</t>
  </si>
  <si>
    <t>The NGAO system shall comply with the Laser Clearinghouse Reports Handbook Change 1, dated August 23, 2006. </t>
  </si>
  <si>
    <t>SR-14</t>
  </si>
  <si>
    <t>The NGAO System shall be able to withstand the acceleration profile shown below without damage or severe misalignment.  Restraints should be provided to prevent hardware from damaging itself or other hardware during an earthquake.
                     </t>
  </si>
  <si>
    <t>SR-209</t>
  </si>
  <si>
    <t>The NGAO System shall be able to withstand the acceleration profile shown (See Contour database) without damage or severe misalignment.  Restraints should be provided to prevent hardware from damaging itself or other hardware during an earthquake.</t>
  </si>
  <si>
    <t>SR-278</t>
  </si>
  <si>
    <t>SR-40</t>
  </si>
  <si>
    <t>The NGAO system shall provide a set of tools for instrument performance simulation and observing preparations.</t>
  </si>
  <si>
    <t>SR-42</t>
  </si>
  <si>
    <t>NGAO shall provide a semi-real-time level 1 data reduction pipeline for each instrument to, at minimum,  perform background subtraction, cosmetic correction, and shift-and-add of images.</t>
  </si>
  <si>
    <t>SR-43</t>
  </si>
  <si>
    <t>NGAO shall provide semi-real-time tools to perform an assessment of the image quality on the level 1 data including SNR, Strehl, and encircled energy.</t>
  </si>
  <si>
    <t>SR-49</t>
  </si>
  <si>
    <t xml:space="preserve">NGAO shall archive system status, configuration,  environmental, and wavefront correction telemetry to a searchable data archive.
</t>
  </si>
  <si>
    <t>SR-19</t>
  </si>
  <si>
    <t>NGAO shall save science instrument data in FITS format.
 </t>
  </si>
  <si>
    <t>SR-82</t>
  </si>
  <si>
    <t>The NGAO system must support an interface to the Observatory standard KTL keywords.</t>
  </si>
  <si>
    <t>SR-160</t>
  </si>
  <si>
    <t>The NGAO system shall interface to the Keck Telescope on Mauna Kea as described in the future Telescope to NGAO ICD.  The content of this interface document will be managed in the Keck Contour database, see Interface folder and item INT-160.</t>
  </si>
  <si>
    <t>SR-161</t>
  </si>
  <si>
    <t>SR-162</t>
  </si>
  <si>
    <t>The NGAO system shall interface to the Keck Observatory facilities on Mauna Kea as described in the future Facility to NGAO ICD.  The content of this interface document will be managed in the Keck Contour database, see Interface folder and item INT-10</t>
  </si>
  <si>
    <t>SR-85</t>
  </si>
  <si>
    <t>The NGAO system shall interface to the Mauna Kea Atmospheric Profiler as described in Atmospheric Profiler to NGAO ICD.  The content of this interface document will be managed in the Keck Contour database, see Interface folder and item INT-109</t>
  </si>
  <si>
    <t>SR-163</t>
  </si>
  <si>
    <t>The NGAO system shall interface to the Keck Interferometer as described in Keck Interferometer to NGAO ICD.  The content of this interface document will be managed in the Keck Contour database, see Interface folder and item INT-431</t>
  </si>
  <si>
    <t>SR-167</t>
  </si>
  <si>
    <t>The NGAO system shall interface to the OHANA Interferometer as described in the future OHANA to NGAO ICD.  The content of this interface document will be managed in the Keck Contour database, see Interface folder and item INT-432</t>
  </si>
  <si>
    <t>SR-168</t>
  </si>
  <si>
    <t>The NGAO system shall interface to the Remote Control Centers as described in Remote Control Center to NGAO ICD.  The content of this interface document will be managed in the Keck Contour database, see Interface folder and item INT-485.</t>
  </si>
  <si>
    <t>SR-121</t>
  </si>
  <si>
    <t>The NGAO system shall interface to the Integration Facility as described in Integration Facility to NGAO ICD.  The content of this interface document will be managed in the Keck Contour database, see Interface folder and item INT-484</t>
  </si>
  <si>
    <t>SR-120</t>
  </si>
  <si>
    <t>The NGAO system shall have an observing efficiency of ≥ 70%. </t>
  </si>
  <si>
    <t>SR-96</t>
  </si>
  <si>
    <t>The NGAO system shall have a median time between faults of ≥ 4 hrs [TBC]</t>
  </si>
  <si>
    <t>SR-174</t>
  </si>
  <si>
    <t>The NGAO System shall have a median time for repair of TBD hours.</t>
  </si>
  <si>
    <t>SR-95</t>
  </si>
  <si>
    <t>The NGAO system shall lose no more than 5 percent of its total observing time to faults.</t>
  </si>
  <si>
    <t>SR-151</t>
  </si>
  <si>
    <t>The NGAO system shall have a  ≥ 10 year lifetime.</t>
  </si>
  <si>
    <t>SR-159</t>
  </si>
  <si>
    <t>The NGAO system shall have a total annual operational  budget of less than or equal to 1 Million dollars per year (FY 2010 dollars).</t>
  </si>
  <si>
    <t>SR-173</t>
  </si>
  <si>
    <t>NGAO shall be able to withstand a total and sudden loss of electrical power,  without suffering damage to any or all subsystems or causing harm to personnel.</t>
  </si>
  <si>
    <t>SR-122</t>
  </si>
  <si>
    <t>The NGAO facility shall require less than or equal to TBD engineering nights per year for system maintenance.</t>
  </si>
  <si>
    <t>SR-77</t>
  </si>
  <si>
    <t>The NGAO facility must provide access for routine maintenance of the elevation bearing, elevation wrap, bent Cassegrain platform, and mirror cell stairwell.</t>
  </si>
  <si>
    <t>SR-270</t>
  </si>
  <si>
    <t>The NGAO system shall collect and store diagnostic data to  provide information on system performance.</t>
  </si>
  <si>
    <t>SR-295</t>
  </si>
  <si>
    <t>The NGAO system shall be implemented so that major components can be removed or installed within a 4 hour period so as to leave the telescope operational.</t>
  </si>
  <si>
    <t>SR-109</t>
  </si>
  <si>
    <t>The NGAO system shall require less than 30 minutes of restricted access to the telescope during the daytime preceding an NGAO science night.</t>
  </si>
  <si>
    <t>SR-287</t>
  </si>
  <si>
    <t xml:space="preserve">See Contour database for details of this requirement.  </t>
  </si>
  <si>
    <t>SR-288</t>
  </si>
  <si>
    <t>SR-289</t>
  </si>
  <si>
    <t>SR-290</t>
  </si>
  <si>
    <t>SR-291</t>
  </si>
  <si>
    <t>Science Tools</t>
  </si>
  <si>
    <t xml:space="preserve">Controls </t>
  </si>
  <si>
    <t xml:space="preserve">LGS Facility </t>
  </si>
  <si>
    <t xml:space="preserve">RTC </t>
  </si>
  <si>
    <t xml:space="preserve">Alignment, Calibration &amp; Diagnostics </t>
  </si>
  <si>
    <t xml:space="preserve">Acquisition Camera </t>
  </si>
  <si>
    <t xml:space="preserve">LOWFS </t>
  </si>
  <si>
    <t xml:space="preserve">NGS WFS </t>
  </si>
  <si>
    <t xml:space="preserve">LGS WFS </t>
  </si>
  <si>
    <t xml:space="preserve">Enclosures </t>
  </si>
  <si>
    <t>N/A</t>
  </si>
  <si>
    <t>DD</t>
  </si>
  <si>
    <t>Yes</t>
  </si>
  <si>
    <t>No</t>
  </si>
  <si>
    <t>Partial</t>
  </si>
  <si>
    <t>Goal Only</t>
  </si>
  <si>
    <t>YES</t>
  </si>
  <si>
    <t>yes</t>
  </si>
  <si>
    <t>Goal</t>
  </si>
  <si>
    <t>AO Bench (&amp; Main Optics)</t>
  </si>
  <si>
    <t>Total</t>
  </si>
  <si>
    <t>Total Check</t>
  </si>
  <si>
    <t>Operational Conditions</t>
  </si>
  <si>
    <t>FR-3157</t>
  </si>
  <si>
    <t> The AO System shall meet all performance requirements, while  subjected to the operating environment conditions given in SR-254.</t>
  </si>
  <si>
    <t>Non-Operational Environment</t>
  </si>
  <si>
    <t>FR-3161</t>
  </si>
  <si>
    <t> The AO System shall meet all performance requirements, while  subjected to the non-operating environment conditions given in SR-250.</t>
  </si>
  <si>
    <t>FR-3166</t>
  </si>
  <si>
    <t>Atmospheric conditions</t>
  </si>
  <si>
    <t>FR-3171</t>
  </si>
  <si>
    <t xml:space="preserve">The AO System performance requirements for AO compensation shall be achieved during the  baseline conditions given in SR-124. 
</t>
  </si>
  <si>
    <t>Sodium layer conditions</t>
  </si>
  <si>
    <t>FR-3173</t>
  </si>
  <si>
    <t>The AO System performance requirements shall be achieved during the baseline conditions in SR-125
 </t>
  </si>
  <si>
    <t>Track on science object (stellar)</t>
  </si>
  <si>
    <t>FR-3176</t>
  </si>
  <si>
    <t>Non-sidereal tracking</t>
  </si>
  <si>
    <t>FR-3177</t>
  </si>
  <si>
    <t>FR-3197</t>
  </si>
  <si>
    <t xml:space="preserve">The AO System shall be able to provide an input beam meeting all performance requirements to either of two stationary science instruments. </t>
  </si>
  <si>
    <t>Long Exposure Image Stability</t>
  </si>
  <si>
    <t>FR-1800</t>
  </si>
  <si>
    <t>The AO system shall ensure the scientific image or spectrum is not degraded by mechanical drift or image rotator errors, etc.   The Flowdown Error Budget version 2, tab "Tracking - Long Exposure" defines these error terms and provides performance requirements for each of these. </t>
  </si>
  <si>
    <t>FR-3189</t>
  </si>
  <si>
    <t>The AO system shall meet its performance specifications (Ensquared Energy and WFE) over 30% of the sky at b = 60 degree galactic latitude. </t>
  </si>
  <si>
    <t>FR-3202</t>
  </si>
  <si>
    <t>FR-3210</t>
  </si>
  <si>
    <t>The NGAO System shall be able to operate on a point source target with a Bessel V-band filter magnitude of 5.0 and as a goal the NGAO System should be able to operator on a point source target with Bessel V-band filter magnitude of 0.0.</t>
  </si>
  <si>
    <t>Elevation Angle Range</t>
  </si>
  <si>
    <t>FR-3212</t>
  </si>
  <si>
    <t>The AO system shall be operable over the telescope zenith angle range 0.5 degrees to 70 degrees.</t>
  </si>
  <si>
    <t>Time to Recalibrate</t>
  </si>
  <si>
    <t>FR-3227</t>
  </si>
  <si>
    <t>The AO system shall be able to be recalibrated in less than 2 hours.</t>
  </si>
  <si>
    <t>Time to Checkout AO System</t>
  </si>
  <si>
    <t>FR-3228</t>
  </si>
  <si>
    <t>The AO system shall be able to be checked out in less than 20 minutes.</t>
  </si>
  <si>
    <t>Time to Switch AO Modes</t>
  </si>
  <si>
    <t>FR-3242</t>
  </si>
  <si>
    <t>The NGAO system shall be capable of switching between LGS and NGS modes in less or equal to 15 minutes.</t>
  </si>
  <si>
    <t>Optical Transmission, NGS WFS</t>
  </si>
  <si>
    <t>FR-3276</t>
  </si>
  <si>
    <t>The AO System shall transmit the wavelengths between 500 nm and 900 nm to the NGS WFS CCD detector plane, with transmission greater than:
0.55 um: 14%
0.70 um: 48%
0.88 um: 58%
upon pre-ship lab verification, and
0.55 um: 12%
0.70 um: 42%
0.88 um: 50%
one year after first lock operation at the summit.  This does not include telescope and sky transmission losses. Reduction in transmission is due to coating degradation and accumulation of contaminants.</t>
  </si>
  <si>
    <t>Fields of View, Various</t>
  </si>
  <si>
    <t>FR-65</t>
  </si>
  <si>
    <t>The unvignetted field of view to the low order wavefront sensors shall be &gt;= 120" diameter (centered on the elevation axis of the telescope).
The unvignetted field of view to the science instruments shall be &gt;= 40" x 40" (centered on the elevation axis of the telescope).
The unvignetted field of view to the NGS WFS shall be &gt;= 50" diameter (this can be decentered with respect to the elevation axis by up to 10").</t>
  </si>
  <si>
    <t>Field of View, Interferometer</t>
  </si>
  <si>
    <t>FR-3216</t>
  </si>
  <si>
    <t>The AO System shall provide the Keck Interferometer with a  field of view large enough to encompass a circle with a diameter  of 1 arc minute.</t>
  </si>
  <si>
    <t>Exit Pupil Location, AO System</t>
  </si>
  <si>
    <t>FR-1501</t>
  </si>
  <si>
    <t>The output of the AO System shall be telecentric (pupil at infinity).</t>
  </si>
  <si>
    <t>Vignetting of laser guide stars</t>
  </si>
  <si>
    <t>FR-1869</t>
  </si>
  <si>
    <t>The unvignetted field of view of the laser guide stars to the LGS wavefront sensors shall be &gt;= 120" diameter (centered on the elevation axis of the telescope).</t>
  </si>
  <si>
    <t>Compensate of focus change caused by instrument reconfiguration</t>
  </si>
  <si>
    <t>FR-2604</t>
  </si>
  <si>
    <t>NGAO shall be capable of compensating for focus changes due to changing filters or modes.</t>
  </si>
  <si>
    <t>FR-3217</t>
  </si>
  <si>
    <t>The AO system shall observe the full pupil of the Keck II telescope.</t>
  </si>
  <si>
    <t>Non-common path aberrations</t>
  </si>
  <si>
    <t>FR-2602</t>
  </si>
  <si>
    <t>The NGAO system should be capable of correcting less than or equal to 42 nm RMS of non-common path aberration in the science instruments.</t>
  </si>
  <si>
    <t>Telescope Pupil Image Tilt, AO System</t>
  </si>
  <si>
    <t>FR-1512</t>
  </si>
  <si>
    <t>The output pupil tilt from the AO System shall be less than 1 degree at the exit pupil. </t>
  </si>
  <si>
    <t>Output Pupil Distortion, AO System</t>
  </si>
  <si>
    <t>FR-1509</t>
  </si>
  <si>
    <t>The pupil distortion at the output of the AO System shall be less than 5%.</t>
  </si>
  <si>
    <t>Background light in sensors</t>
  </si>
  <si>
    <t>FR-1870</t>
  </si>
  <si>
    <t>The background from light sources anywhere in the telescope dome, including the NGAO system itself, shall be less than the dark sky background in the wavelength bands used by the LOWFS, TWFS, LGS WFS, NGS WFS, acquisition camera and science instruments.</t>
  </si>
  <si>
    <t>LGS background light in other sensors</t>
  </si>
  <si>
    <t>FR-64</t>
  </si>
  <si>
    <t>Filters, baffles, and selection of dichroics shall be made so as to limit the background light from laser guide stars from entering into other detectors (i.e., the LOWFS, TWFS and the science instruments). The background shall be less than the dark sky background in the wavelength bands used by the LOWFS (including the NGS WFS operated in LOWFS/TWFS mode), TWFS, and science instruments.</t>
  </si>
  <si>
    <t>Background light from sources outside the AO field of view</t>
  </si>
  <si>
    <t>FR-1877</t>
  </si>
  <si>
    <t>The background from light sources outside the field of view of the AO system (e.g., moonlight) shall be less than the dark sky background in the wavelength bands used by the LOWFS, TWFS, LGS WFS, NGS WFS, acquisition camera and science instruments.</t>
  </si>
  <si>
    <t>Access requirements</t>
  </si>
  <si>
    <t>FR-19</t>
  </si>
  <si>
    <t>The NGAO system shall be situated on the Nasmyth platform in such a way so as to not preclude access for routine maintenance of the elevation bearing, elevation wrap, bent Cassegrain platform and mirror cell stairwell.</t>
  </si>
  <si>
    <t>NGS</t>
  </si>
  <si>
    <t>C</t>
  </si>
  <si>
    <t>Sci</t>
  </si>
  <si>
    <t>Operating Temperature, AO Room</t>
  </si>
  <si>
    <t>FR-3426</t>
  </si>
  <si>
    <t>The AO room should operate at nighttime dome ambient temperature within the range of -2 to +2 degrees, without allowing moisture condensation on any of the optics.</t>
  </si>
  <si>
    <t>Cleanliness, AO Room</t>
  </si>
  <si>
    <t>FR-3427</t>
  </si>
  <si>
    <t>The cleanliness within the AO room shall be maintained to class 10,000 or better.</t>
  </si>
  <si>
    <t>Instrument Handling, AO Room</t>
  </si>
  <si>
    <t>FR-22</t>
  </si>
  <si>
    <t>The AO room shall be equipped with a suitable mechanism for the installation and replacement of instruments. This mechanism may be a crane, cart, rails or other device.  This can include the use of the dome crane for non-routine installation or removal which requires a removable roof on the room.</t>
  </si>
  <si>
    <t>Access, AO Room</t>
  </si>
  <si>
    <t>FR-3428</t>
  </si>
  <si>
    <t>The AO room must provide for personnel access including an ante-room to allow people to dress themselves for the clean room environment.</t>
  </si>
  <si>
    <t>Cabling and Plumbing, AO Room</t>
  </si>
  <si>
    <t>FR-3429</t>
  </si>
  <si>
    <t>The AO bench cold enclosure shall provide flanges onto which window assemblies can be installed.  The flanges shall provide a seal to prevent air flow and should provide thermal insulation to prevent thermal conduction.  One port is required for the entrance window which will be required to pass a 120" diameter field.  One port is required for the output window to the LGS wavefront sensor assembly which will be required to pass a 120" diameter field.  Two options exist for the interferometer output port(s): 1) One port is required for the output window to the Interferometer which will be required to pass a 60" diameter field if the field selection mirrors are outside the cold enclosure.  2) Two ports are required for the output windows to the Interferometer which will be required to pass 5" diameter fields if the field selection mirrors are internal to the cold enclosure.   </t>
  </si>
  <si>
    <t>Cleanliness, AO Bench Cold Enclosure</t>
  </si>
  <si>
    <t>FR-3424</t>
  </si>
  <si>
    <t>The AO cold bench enclosure system shall maintain a clean internal environment to class 1000 or better during cooldown, warmup or operations.</t>
  </si>
  <si>
    <t>Access, AO Bench Cold Enclosure</t>
  </si>
  <si>
    <t>FR-3425</t>
  </si>
  <si>
    <t>The AO bench cold enclosure, when at ambient temperature, shall be designed so as to allow personnel access to all components for repair, maintenance or replacement.</t>
  </si>
  <si>
    <t>Performance at Operating Temperature</t>
  </si>
  <si>
    <t>FR-61</t>
  </si>
  <si>
    <t>The optical relay shall satisfy its optical requirements at the operating temperature specified for the cooled enclosure (-15° C), allowing for a variation of plus 10° C or minus 5° C.</t>
  </si>
  <si>
    <t>AO Support Structure Definition</t>
  </si>
  <si>
    <t>FR-3390</t>
  </si>
  <si>
    <t>The AO support structure consists of an optical bench supported by three legs that mount to the Nasmyth platform.  The Nasmyth platform will be at ambient temperature but the optical bench will be enclosed in the AO bench cold enclosure.  The optical bench will provide a flat reference surface,  to +/- 0.1 mm over any 600 mm square, on which to mount the opto-mechanical components using a standard english (1/4-20 on 1" grid) or metric (M6 on 25 mm grid) mounting hole pattern.  The height of teh AO bench reference surface below the telescope elevation axis is TBD.  The optical bench thickness will be selected based on the load and desired vibration damping.  A research grade vibration damping optical bench will be used. </t>
  </si>
  <si>
    <t>AO support structure interface to Nasmyth platform</t>
  </si>
  <si>
    <t>FR-1882</t>
  </si>
  <si>
    <t>The AO support structure shall interface to the Nasmyth platform structure in a TBD manner.</t>
  </si>
  <si>
    <t>AO support structure alignment</t>
  </si>
  <si>
    <t>FR-1880</t>
  </si>
  <si>
    <t>The AO support structure must include the mechanical means to align the support structure to the required tolerances defined in SR-55.  This will require adjustments in the 3 positional and 3 rotational coordinates. </t>
  </si>
  <si>
    <t>Input windows</t>
  </si>
  <si>
    <t>FR-15</t>
  </si>
  <si>
    <t>There shall be one double entrance window to the cooled enclosure of the NGAO adaptive optics system. The entrance window shall provide a thermal seal between the cold enclosure of the AO system and the ambient room temperature. It shall consist of two window elements to prevent condensation. The window shall be big enough to transmit unvignetted the entire 120 arc second field of view.</t>
  </si>
  <si>
    <t>Output Window (AO relay &gt; LGS WFS)</t>
  </si>
  <si>
    <t>FR-2188</t>
  </si>
  <si>
    <t>There shall be a set of two output windows from the cooled enclosure of the NGAO system to the LGS wavefront sensors.  A window or windows are required to allow light out but environmentally seal off the cooled interior of the optics enclosure. A double pane is needed to prevent condensation and to mitigate local seeing caused by temperature differences between the window and unconfined air. The outer pane is at ambient temperature, and the inner pane at NGAO temperature. These two windows may be powered optics as part of the LGS WFS optics.</t>
  </si>
  <si>
    <t>LGS WFS Window Assembly Thermal Interface</t>
  </si>
  <si>
    <t>FR-2372</t>
  </si>
  <si>
    <t>The WFS LGS Window Assembly shall serve as a thermal window for the AO cold enclosure</t>
  </si>
  <si>
    <t>Entrance window transmitted field of view</t>
  </si>
  <si>
    <t>FR-1888</t>
  </si>
  <si>
    <t>The entrance window shall transmit the full 120" diameter field of view as well as the full field of view required to allow laser guide stars to be pointed anywhere in this field of view.</t>
  </si>
  <si>
    <t>Input K-mirror</t>
  </si>
  <si>
    <t>FR-31</t>
  </si>
  <si>
    <t>The AO system shall have a derotator at the front end of the optical train. It shall be located optically upstream of the science instruments, wavefront sensors, and tip/tilt sensors. It is envisioned that this can be accomplished by a K-mirror arrangement.</t>
  </si>
  <si>
    <t>Image rotator field of view</t>
  </si>
  <si>
    <t>FR-1889</t>
  </si>
  <si>
    <t>The image rotator shall pass an unvignetted field of view greater than or equal to 120" diameter.
The image rotator shall pass an unvignetted LGS beacons (assuming the sodium layer is at 85 km) such that the LGS can be pointed at anywhere in a 120" diameter field of view.</t>
  </si>
  <si>
    <t>Image rotator slew rate</t>
  </si>
  <si>
    <t>FR-1896</t>
  </si>
  <si>
    <t>The image rotator shall be capable of slewing between any two field or pupil orientations (a physical rotation of 90 degrees), including the time to switch out of tracking and back into tracking, in less than 60 seconds.  </t>
  </si>
  <si>
    <t>Image rotator range of motion</t>
  </si>
  <si>
    <t>FR-1897</t>
  </si>
  <si>
    <t>The NGAO system shall be operable over the telescope zenith angle range 0.5 degrees to 65 degrees.</t>
  </si>
  <si>
    <t>The NGAO system shall not project a laser at a zenith angle of greater than 65 degrees.</t>
  </si>
  <si>
    <t>Optical Surface Quality, LODM</t>
  </si>
  <si>
    <t>FR-486</t>
  </si>
  <si>
    <t>The LODM shall suffer high spatial frequency wavefront errors (beyond it's own cutoff frequency of correction) less than 13 nm RMS.  (Surface error shall be 1/2 of this value.)</t>
  </si>
  <si>
    <t>Optical Transmission, LGS WFS Feed</t>
  </si>
  <si>
    <t>FR-3272</t>
  </si>
  <si>
    <t>The wide-field relay and NGS WFS feed combination shall transmit the sodium D2a line light to the intermediate focal plane preceding the LGS WFS Assembly.
NGS WFS feed transmission shall be greater than:
D2-line (0.589um): 85%
upon pre-ship lab verification, and
D2-line (0.589um): 78%
one year after first lock operation at the summit.  This does not include telescope and sky transmission losses.</t>
  </si>
  <si>
    <t>Optical Transmission and Reflectivity, Sodium Dichroic</t>
  </si>
  <si>
    <t>FR-1900</t>
  </si>
  <si>
    <t>The sodium dichroic shall transmit greater than or equal to: 95% of light between 500 nm and 2400 nm, excluding a notch band around the Na D2a line at 589 nm.  It should transmit: 98% of light between 700 nm and 2400 nm, excluding a notch around 589 nm.
The dichroic shall reflect greater than or equal to 95% of the 589 nm sodium D2a light returning from the mesosphere.  
The dichroic should reflect greater than 2% at 594 nm, for the purpose of calibrating the LGS wavefront sensors with commercial lasers operating at 594 nm.</t>
  </si>
  <si>
    <t>Sodium Dichroic</t>
  </si>
  <si>
    <t>FR-67</t>
  </si>
  <si>
    <t>A dichroic that reflects light in the sodium D2a line shall be used to send LGS light to the wavefront sensors over an unvignetted 120" diameter field of view (assuming an LGS at 80 km distance).  The dichroic will always be in position.  The dichroic will be located in collimated space after the deformable mirror in the first relay.</t>
  </si>
  <si>
    <t>Optical Wavefront Quality, Sodium D2 Line Dichroic</t>
  </si>
  <si>
    <t>FR-1899</t>
  </si>
  <si>
    <t>The LGS WFS sodium D2-line dichroic shall introduce less than 90 nm of RMS wavefront error in transmission, not including wavefront focus.
The LGS WFS sodium D2-line dichroic shall introduce less than 120 nm of RMS wavefront error in reflection, not including wavefront focus.  (Surface figure shall be 1/2 this value.)</t>
  </si>
  <si>
    <t>Second stage relay</t>
  </si>
  <si>
    <t>FR-33</t>
  </si>
  <si>
    <t>The AO system shall have a second stage relay with a second deformable mirror located at an optical conjugate to the ground layer. The position of the second stage in the optical train is in series, after the first stage</t>
  </si>
  <si>
    <t>Field of View, Narrow Field Relay</t>
  </si>
  <si>
    <t>FR-41</t>
  </si>
  <si>
    <t>The narrow field relay shall pass an unvignetted field of view of greater than or equal to 40x60 arc seconds, with a goal of 60 arc seconds diameter, centered on the elevation axis of the telescope. </t>
  </si>
  <si>
    <t>Field Distortion, Narrow Field Relay</t>
  </si>
  <si>
    <t>FR-1496</t>
  </si>
  <si>
    <t>When both relays are used in combination, the optical distortion across the field at the output of the narrow field relay shall be correctable by calibration of the AO system.</t>
  </si>
  <si>
    <t>Lateral Color, Narrow Field Relay</t>
  </si>
  <si>
    <t>FR-1491</t>
  </si>
  <si>
    <t>Lateral color from the narrow field relay shall be no more than 5 milli-arcsec across the K-band scaling to no more than 2 milli-arcsec across the z-band.</t>
  </si>
  <si>
    <t>Output Focal Ratio, Narrow Field Relay</t>
  </si>
  <si>
    <t>FR-1500</t>
  </si>
  <si>
    <t>The output focal ratio of the narrow field relay shall be greater than f/40</t>
  </si>
  <si>
    <t>Tilt of Output Focal Plane, Narrow Field Relay</t>
  </si>
  <si>
    <t>FR-1898</t>
  </si>
  <si>
    <t>The focal plane tilt at the output of the narrow field relay (as a result of the combined telescope, 1st relay and 2nd relay optics) shall introduce less than 30 nm rms of wavefront error due to defocus across the 10" diameter science field.</t>
  </si>
  <si>
    <t>Pupil image size internal to the second relay</t>
  </si>
  <si>
    <t>FR-57</t>
  </si>
  <si>
    <t>The pupil image size of the second relay shall be 25 mm.
The pupil magnification (versus the first relay) provided by the second relay shall be 3.15 (see rationale).
 </t>
  </si>
  <si>
    <t>Telescope Pupil Image Tilt, Narrow Field Relay</t>
  </si>
  <si>
    <t>FR-1511</t>
  </si>
  <si>
    <t>The pupil tilt at the tweeter mirror, in the second relay shall be less than 6 mm at the edge of the 25 mm DM</t>
  </si>
  <si>
    <t>Telescope Pupil Image Grid Distortion, Narrow Field Relay</t>
  </si>
  <si>
    <t>FR-1506</t>
  </si>
  <si>
    <t>The pupil grid distortion at the output of the narrow field relay shall be less than 0.2 %.</t>
  </si>
  <si>
    <t>Telescope Pupil Image Aberrations, Narrow Field Relay</t>
  </si>
  <si>
    <t>FR-1508</t>
  </si>
  <si>
    <t>The pupil aberration at the HODM shall be less than 5% of a subaperture on HODM.</t>
  </si>
  <si>
    <t>Static Optical Quality, Narrow Field Relay</t>
  </si>
  <si>
    <t>FR-3446</t>
  </si>
  <si>
    <t>The narrow-field relay total field independent static aberrations shall be less than or equal to 156 nm rms.
The narrow-field relay total field dependent static aberrations shall be less than or equal to 20 nm rms over the central 10" science field of view in any science band.
The narrow-field relay static aberrations shall be less than 20 nm peak-to-peak between any two points separated by up to 56 cm on the telescope primary after removing focus and astigmatism.</t>
  </si>
  <si>
    <t>FR-1903</t>
  </si>
  <si>
    <t>The acquisition camera fold mirror shall move to the same position in the optical beam to ensure that the image does not move on the acquisition camera by more than 40 mas.</t>
  </si>
  <si>
    <t>HODM Slow tip-tilt stage</t>
  </si>
  <si>
    <t>FR-2154</t>
  </si>
  <si>
    <t>The HODM shall be mounted on a slow tip-tilt stage to implement dithering.</t>
  </si>
  <si>
    <t>Actuators across telescope pupil</t>
  </si>
  <si>
    <t>FR-2156</t>
  </si>
  <si>
    <t>The HODM shall have 64 actuators across the pupil diameter formed at its location.</t>
  </si>
  <si>
    <t>HODM Actuator Stroke</t>
  </si>
  <si>
    <t>NGAO shall achieve an astrometric precision of 100 microarcseconds for observations taken within 120 seconds of each other and 100 microarcseconds for observations taken within 30 days.</t>
  </si>
  <si>
    <t xml:space="preserve">In NGS mode, the NGAO system shall produce a wavefront with errors less than or equal to the values shown in the table below for the corresponding science case(s) as measured at the center of the focal plane of the science instrument.  Each science case has a corresponding range of zenith angles, galactic latitudes, and sky coverage as detailed in KAON 716 over which this performance must be achieved.
</t>
  </si>
  <si>
    <t>NGS Wavefront Error</t>
  </si>
  <si>
    <t>The NGAO system shall be able to track objects that move at non-sidereal rates with a maximum deviation from sidereal rate of 50 arcseconds per hour (14 mas/second) or less. In order to observe near-Earth objects, NGAO should, as a goal, be able to track non-siderally at 3600 arcseconds per hour (1 arcsec / second). In either case the system shall be able to track the non-sideral target for a distance of 20 arcseconds of differential motion before need to re-point the telescope or reacquire Natural Guide Stars used by the AO system.</t>
  </si>
  <si>
    <t>Offload - range and precision</t>
  </si>
  <si>
    <t>Offload - update rate</t>
  </si>
  <si>
    <t>Offload - function</t>
  </si>
  <si>
    <t>The Beam Transport System method used to repoint the LGS beams shall be driven by offload error from the LGS WFS tip tilt mirrors at a rate of up to 1 Hz.</t>
  </si>
  <si>
    <t>LGS Wavefront Error</t>
  </si>
  <si>
    <t>Pointing Knowledge</t>
  </si>
  <si>
    <t>The NGAO system, after having performed a dither (see SR-31), shall be able to determine the position objects on the science instruments to an accuracy of:
1) 4 mas for moves ≤50 mas.
2) 8 mas for moves ≤5 arcsec (goal: ≤10 arcsec).
3) 100 mas for moves ≤60 arcsec.</t>
  </si>
  <si>
    <t xml:space="preserve">The NGAO system shall be able to:
1) finely position (ie, micro-dither) an object on the detector to an accuracy of 4 mas for moves ≤50 mas.
2) reposition (ie, dither) an object on the science instrument to an accuracy of 15 mas for moves ≤5 arcsec (goal ≤10 arcsec).
3) offset an object or science field to an accuracy of 250 mas for moves ≤60 arcsec.
 </t>
  </si>
  <si>
    <t xml:space="preserve">The NGAO system shall be able to satisfy SR-20 (Wavefront error) over 30% of the observable celestial sphere.
</t>
  </si>
  <si>
    <t xml:space="preserve">AO Enclosures </t>
  </si>
  <si>
    <t>The NGAO reference design has open ports for two science instruments. These ports should come with insulated seals that can be used prior to instrument availability.  Instruments are mounted with gaskets against these ports, and the instrument entrance windows seal NGAO.  The instrument ports shall allow at least a 50" diameter field to be passed.</t>
  </si>
  <si>
    <t>NGAO shall dissipate less than or equal to 100 W into the dome environment from the telescope Nasmyth platforms, less than or equal to 50W form the telescope elevation ring and less than or equal to 50W from the telescope top end. </t>
  </si>
  <si>
    <t> The AO System shall meet all performance requirements, while  subjected to the Transportation and Shipping Environment conditions given in SR-176.</t>
  </si>
  <si>
    <t>The optical quality of the LODM shall be high enough that only 20% of the total mechanical motion of the mirror surface is needed to produce an optical surface that meets the optical quality specification consistent with the overall optical quality of the AO system.</t>
  </si>
  <si>
    <t>Acquisition camera fold positioning repeatability</t>
  </si>
  <si>
    <t>The optical quality of the HODM shall be high enough that only 20% of the total mechanical motion of the mirror surface is needed to produce an optical surface that meets the optical quality specification consistent with the overall optical quality of the AO system.</t>
  </si>
  <si>
    <t>LGS WFS Support Structure Alignment, Angle</t>
  </si>
  <si>
    <t>Patrolling LGS acquisition accuracy due to absolute positioning accuracy of the OSM shall be better than 100 milliarcseconds</t>
  </si>
  <si>
    <t> The NGS WFS shall meet all its performance requirements, while  subjected to the Transportation and Shipping Environment conditions given in SR-176.</t>
  </si>
  <si>
    <t>The NGS WFS shall be equipped with focus adjustment control to compensate for science image focus changes due to science instrument configuration changes (filters, cameras, etc.) or if the ADC is in or out.</t>
  </si>
  <si>
    <t>Provide a sequence (s) to configure the NGAO facility including science instruments for each required observing configuration.</t>
  </si>
  <si>
    <t>The blind pointing of the LGS asterism shall be less than 0.7 arc seconds rms with a goal of 0.1 arc second rms.   In this context, blind pointing is the distance the LGS image is misplaced from the optical axis of  its corresponding wavefront sensor.  The measurement will be made after the LGS pointing model is updated at the start of the night.</t>
  </si>
  <si>
    <t>The acceptable laser enclosure operating temperature is -10° to +10°C. Based on the current ESO laser proposals, the ambient dome temperature is acceptable for laser operations. However, the optical switchyard and laser supporting equipment cooling requirements must be evaluated for operation in this temperature range.</t>
  </si>
  <si>
    <t>Electrical panel</t>
  </si>
  <si>
    <t>All optical components and coatings used in the Beam Transport System optics shall withstand 50W CW laser power if they transmit or reflect one laser beam.  All optical components and coating used in the Beam Transport System optics shall withstand 150W CW laser power if they transmit or reflect 7 or more laser beams.  The energy density will vary as the beam size increases or decreases in the Beam Transport Optical system.  In general, laser beam energy density will vary depending on the instantaneous size and f/number of individual laser beams.</t>
  </si>
  <si>
    <t>Hazard Labeling and Warning Signs</t>
  </si>
  <si>
    <t>The Spiral Satellite Avoidance software that interprets the Laser Clearinghouse Spiral3 output shall provide a permissive signal to allow or disallow propagation of the laser beam out of the telescope. Spiral3 is a software to determine closure times by the Laser Clearinghouse.</t>
  </si>
  <si>
    <t>FAA notification; Laser Beam Geometry</t>
  </si>
  <si>
    <t>As a goal, the existing Optical Electronics Incorporated (OEI) video processor shall provide a permissive signal to the Laser Safety System to allow or disallow propagation of the laser beam out of the telescope.  This is not required by the FAA.</t>
  </si>
  <si>
    <t>Each LGS WFS shall sample their Shack-Hartmann subimages with 4x4 pixels per subaperture.</t>
  </si>
  <si>
    <t>LGS range related focus correction mechanism</t>
  </si>
  <si>
    <t>FR-2378</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</si>
</sst>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0"/>
      <name val="Arial"/>
      <family val="0"/>
    </font>
    <font>
      <sz val="8"/>
      <name val="Arial"/>
      <family val="2"/>
    </font>
    <font>
      <sz val="10"/>
      <color indexed="8"/>
      <name val="Arial Unicode MS"/>
      <family val="2"/>
    </font>
    <font>
      <b/>
      <sz val="8"/>
      <name val="Tahoma"/>
      <family val="2"/>
    </font>
    <font>
      <sz val="8"/>
      <name val="Tahoma"/>
      <family val="2"/>
    </font>
    <font>
      <sz val="9"/>
      <color indexed="8"/>
      <name val="Arial Unicode MS"/>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color indexed="63"/>
      </top>
      <bottom>
        <color indexed="63"/>
      </bottom>
    </border>
    <border>
      <left>
        <color indexed="63"/>
      </left>
      <right>
        <color indexed="63"/>
      </right>
      <top style="medium"/>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9">
    <xf numFmtId="0" fontId="0" fillId="0" borderId="0" xfId="0" applyAlignment="1">
      <alignment/>
    </xf>
    <xf numFmtId="0" fontId="0" fillId="0" borderId="0" xfId="0" applyAlignment="1">
      <alignment horizontal="left" vertical="top" wrapText="1"/>
    </xf>
    <xf numFmtId="0" fontId="0" fillId="0" borderId="0" xfId="0" applyAlignment="1">
      <alignment horizontal="left" vertical="top"/>
    </xf>
    <xf numFmtId="10" fontId="0" fillId="0" borderId="0" xfId="0" applyNumberFormat="1" applyAlignment="1">
      <alignment horizontal="left" vertical="top" wrapText="1"/>
    </xf>
    <xf numFmtId="0" fontId="2" fillId="0" borderId="0" xfId="0" applyFont="1" applyAlignment="1">
      <alignment horizontal="left" vertical="top" wrapText="1"/>
    </xf>
    <xf numFmtId="0" fontId="0" fillId="0" borderId="10" xfId="0" applyBorder="1" applyAlignment="1">
      <alignment horizontal="left" vertical="top" wrapText="1"/>
    </xf>
    <xf numFmtId="0" fontId="0" fillId="0" borderId="10" xfId="0" applyBorder="1" applyAlignment="1">
      <alignment horizontal="left" vertical="top"/>
    </xf>
    <xf numFmtId="0" fontId="0" fillId="0" borderId="10" xfId="0" applyFont="1" applyFill="1" applyBorder="1" applyAlignment="1">
      <alignment horizontal="left" vertical="top" wrapText="1"/>
    </xf>
    <xf numFmtId="0" fontId="0" fillId="0" borderId="10" xfId="0" applyFill="1" applyBorder="1" applyAlignment="1">
      <alignment horizontal="left" vertical="top" wrapText="1"/>
    </xf>
    <xf numFmtId="0" fontId="0" fillId="0" borderId="0" xfId="0" applyBorder="1" applyAlignment="1">
      <alignment/>
    </xf>
    <xf numFmtId="0" fontId="0" fillId="0" borderId="0" xfId="0" applyBorder="1" applyAlignment="1">
      <alignment horizontal="left" vertical="top" wrapText="1"/>
    </xf>
    <xf numFmtId="0" fontId="0" fillId="0" borderId="11" xfId="0" applyBorder="1" applyAlignment="1">
      <alignment horizontal="left" vertical="top" wrapText="1"/>
    </xf>
    <xf numFmtId="0" fontId="2" fillId="0" borderId="10" xfId="0" applyFont="1" applyBorder="1" applyAlignment="1">
      <alignment horizontal="left" vertical="top" wrapText="1"/>
    </xf>
    <xf numFmtId="0" fontId="2" fillId="0" borderId="0" xfId="0" applyFont="1" applyFill="1" applyAlignment="1">
      <alignment horizontal="left" vertical="top" wrapText="1"/>
    </xf>
    <xf numFmtId="0" fontId="0" fillId="0" borderId="12" xfId="0" applyBorder="1" applyAlignment="1">
      <alignment horizontal="left" vertical="top" wrapText="1"/>
    </xf>
    <xf numFmtId="0" fontId="2" fillId="0" borderId="13" xfId="0" applyFont="1" applyBorder="1" applyAlignment="1">
      <alignment horizontal="left" vertical="top" wrapText="1"/>
    </xf>
    <xf numFmtId="0" fontId="5" fillId="0" borderId="13" xfId="0" applyFont="1" applyBorder="1" applyAlignment="1">
      <alignment horizontal="left" vertical="top" wrapText="1"/>
    </xf>
    <xf numFmtId="0" fontId="0" fillId="0" borderId="0" xfId="0" applyFont="1" applyAlignment="1">
      <alignment horizontal="left" vertical="top" wrapText="1"/>
    </xf>
    <xf numFmtId="0" fontId="0" fillId="0" borderId="10"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2:N110"/>
  <sheetViews>
    <sheetView tabSelected="1" zoomScale="75" zoomScaleNormal="75" zoomScalePageLayoutView="0" workbookViewId="0" topLeftCell="A1">
      <selection activeCell="A3" sqref="A3"/>
    </sheetView>
  </sheetViews>
  <sheetFormatPr defaultColWidth="9.140625" defaultRowHeight="12.75"/>
  <cols>
    <col min="1" max="1" width="35.28125" style="1" customWidth="1"/>
    <col min="2" max="2" width="7.140625" style="1" bestFit="1" customWidth="1"/>
    <col min="3" max="3" width="61.00390625" style="1" customWidth="1"/>
    <col min="4" max="4" width="10.8515625" style="1" customWidth="1"/>
    <col min="5" max="5" width="10.00390625" style="1" customWidth="1"/>
    <col min="6" max="6" width="7.28125" style="1" bestFit="1" customWidth="1"/>
    <col min="7" max="7" width="6.28125" style="1" bestFit="1" customWidth="1"/>
    <col min="8" max="8" width="8.140625" style="1" customWidth="1"/>
    <col min="9" max="9" width="8.140625" style="1" bestFit="1" customWidth="1"/>
    <col min="10" max="10" width="11.28125" style="1" customWidth="1"/>
    <col min="11" max="11" width="6.421875" style="1" bestFit="1" customWidth="1"/>
    <col min="12" max="12" width="7.421875" style="1" customWidth="1"/>
    <col min="13" max="13" width="8.8515625" style="1" bestFit="1" customWidth="1"/>
    <col min="14" max="14" width="8.8515625" style="1" customWidth="1"/>
    <col min="15" max="16384" width="9.140625" style="1" customWidth="1"/>
  </cols>
  <sheetData>
    <row r="2" spans="4:12" ht="12.75">
      <c r="D2" s="1" t="s">
        <v>1641</v>
      </c>
      <c r="E2" s="1" t="s">
        <v>1642</v>
      </c>
      <c r="F2" s="1" t="s">
        <v>1643</v>
      </c>
      <c r="G2" s="1" t="s">
        <v>1644</v>
      </c>
      <c r="H2" s="1" t="s">
        <v>1645</v>
      </c>
      <c r="I2" s="1" t="s">
        <v>1649</v>
      </c>
      <c r="K2" s="1" t="s">
        <v>1651</v>
      </c>
      <c r="L2" s="1">
        <f>(102)*11</f>
        <v>1122</v>
      </c>
    </row>
    <row r="3" spans="4:14" ht="25.5">
      <c r="D3" s="1">
        <f>COUNTIF(D8:N109,"N/A")</f>
        <v>568</v>
      </c>
      <c r="E3" s="1">
        <f>COUNTIF(D8:N109,"DD")</f>
        <v>378</v>
      </c>
      <c r="F3" s="1">
        <f>COUNTIF(D8:N109,"Yes")</f>
        <v>170</v>
      </c>
      <c r="G3" s="1">
        <f>COUNTIF(E7:N109,"NO")</f>
        <v>1</v>
      </c>
      <c r="H3" s="1">
        <f>COUNTIF(D7:N109,"Partial")</f>
        <v>2</v>
      </c>
      <c r="I3" s="1">
        <f>COUNTIF(D8:N109,"Goal Only")</f>
        <v>3</v>
      </c>
      <c r="K3" s="1" t="s">
        <v>1652</v>
      </c>
      <c r="L3" s="1">
        <f>SUM(D3:I3)</f>
        <v>1122</v>
      </c>
      <c r="N3" s="1">
        <f>L2/11</f>
        <v>102</v>
      </c>
    </row>
    <row r="4" spans="4:9" ht="12.75">
      <c r="D4" s="3">
        <f aca="true" t="shared" si="0" ref="D4:I4">D3/$L$3</f>
        <v>0.5062388591800356</v>
      </c>
      <c r="E4" s="3">
        <f t="shared" si="0"/>
        <v>0.33689839572192515</v>
      </c>
      <c r="F4" s="3">
        <f t="shared" si="0"/>
        <v>0.15151515151515152</v>
      </c>
      <c r="G4" s="3">
        <f t="shared" si="0"/>
        <v>0.00089126559714795</v>
      </c>
      <c r="H4" s="3">
        <f t="shared" si="0"/>
        <v>0.0017825311942959</v>
      </c>
      <c r="I4" s="3">
        <f t="shared" si="0"/>
        <v>0.00267379679144385</v>
      </c>
    </row>
    <row r="5" spans="4:9" ht="12.75">
      <c r="D5" s="3"/>
      <c r="E5" s="3">
        <f>(E3)/($L$3-$D$3)</f>
        <v>0.6823104693140795</v>
      </c>
      <c r="F5" s="3">
        <f>(F3)/($L$3-$D$3)</f>
        <v>0.30685920577617326</v>
      </c>
      <c r="G5" s="3">
        <f>(G3)/($L$3-$D$3)</f>
        <v>0.0018050541516245488</v>
      </c>
      <c r="H5" s="3">
        <f>(H3)/($L$3-$D$3)</f>
        <v>0.0036101083032490976</v>
      </c>
      <c r="I5" s="3">
        <f>(I3)/($L$3-$D$3)</f>
        <v>0.005415162454873646</v>
      </c>
    </row>
    <row r="6" ht="13.5" thickBot="1"/>
    <row r="7" spans="1:14" ht="104.25" customHeight="1" thickBot="1">
      <c r="A7" s="5" t="s">
        <v>1214</v>
      </c>
      <c r="B7" s="5" t="s">
        <v>1215</v>
      </c>
      <c r="C7" s="5" t="s">
        <v>1216</v>
      </c>
      <c r="D7" s="5" t="s">
        <v>1640</v>
      </c>
      <c r="E7" s="5" t="s">
        <v>1650</v>
      </c>
      <c r="F7" s="5" t="s">
        <v>1639</v>
      </c>
      <c r="G7" s="5" t="s">
        <v>1638</v>
      </c>
      <c r="H7" s="5" t="s">
        <v>1637</v>
      </c>
      <c r="I7" s="5" t="s">
        <v>1636</v>
      </c>
      <c r="J7" s="5" t="s">
        <v>1635</v>
      </c>
      <c r="K7" s="5" t="s">
        <v>1634</v>
      </c>
      <c r="L7" s="5" t="s">
        <v>1633</v>
      </c>
      <c r="M7" s="5" t="s">
        <v>1632</v>
      </c>
      <c r="N7" s="5" t="s">
        <v>1631</v>
      </c>
    </row>
    <row r="8" spans="1:14" ht="77.25" thickBot="1">
      <c r="A8" s="8" t="s">
        <v>1859</v>
      </c>
      <c r="B8" s="5" t="s">
        <v>1316</v>
      </c>
      <c r="C8" s="5" t="s">
        <v>1317</v>
      </c>
      <c r="D8" s="6" t="s">
        <v>1641</v>
      </c>
      <c r="E8" s="5" t="s">
        <v>1643</v>
      </c>
      <c r="F8" s="5" t="s">
        <v>1643</v>
      </c>
      <c r="G8" s="5" t="s">
        <v>1643</v>
      </c>
      <c r="H8" s="6" t="s">
        <v>1643</v>
      </c>
      <c r="I8" s="6" t="s">
        <v>1641</v>
      </c>
      <c r="J8" s="6" t="s">
        <v>1642</v>
      </c>
      <c r="K8" s="5" t="s">
        <v>1643</v>
      </c>
      <c r="L8" s="5" t="s">
        <v>1641</v>
      </c>
      <c r="M8" s="5" t="s">
        <v>1641</v>
      </c>
      <c r="N8" s="5" t="s">
        <v>1641</v>
      </c>
    </row>
    <row r="9" spans="1:14" ht="102.75" thickBot="1">
      <c r="A9" s="8" t="s">
        <v>1853</v>
      </c>
      <c r="B9" s="5" t="s">
        <v>1318</v>
      </c>
      <c r="C9" s="5" t="s">
        <v>1852</v>
      </c>
      <c r="D9" s="6" t="s">
        <v>1641</v>
      </c>
      <c r="E9" s="5" t="s">
        <v>1643</v>
      </c>
      <c r="F9" s="5" t="s">
        <v>1643</v>
      </c>
      <c r="G9" s="5" t="s">
        <v>1643</v>
      </c>
      <c r="H9" s="6" t="s">
        <v>1643</v>
      </c>
      <c r="I9" s="6" t="s">
        <v>1641</v>
      </c>
      <c r="J9" s="6" t="s">
        <v>1642</v>
      </c>
      <c r="K9" s="5" t="s">
        <v>1643</v>
      </c>
      <c r="L9" s="5" t="s">
        <v>1641</v>
      </c>
      <c r="M9" s="5" t="s">
        <v>1641</v>
      </c>
      <c r="N9" s="5" t="s">
        <v>1641</v>
      </c>
    </row>
    <row r="10" spans="1:14" ht="51.75" thickBot="1">
      <c r="A10" s="5" t="s">
        <v>1217</v>
      </c>
      <c r="B10" s="5" t="s">
        <v>1319</v>
      </c>
      <c r="C10" s="5" t="s">
        <v>1863</v>
      </c>
      <c r="D10" s="6" t="s">
        <v>1641</v>
      </c>
      <c r="E10" s="5" t="s">
        <v>1643</v>
      </c>
      <c r="F10" s="5" t="s">
        <v>1643</v>
      </c>
      <c r="G10" s="5" t="s">
        <v>1643</v>
      </c>
      <c r="H10" s="6" t="s">
        <v>1643</v>
      </c>
      <c r="I10" s="6" t="s">
        <v>1641</v>
      </c>
      <c r="J10" s="6" t="s">
        <v>1642</v>
      </c>
      <c r="K10" s="5" t="s">
        <v>1643</v>
      </c>
      <c r="L10" s="5" t="s">
        <v>1641</v>
      </c>
      <c r="M10" s="5" t="s">
        <v>1641</v>
      </c>
      <c r="N10" s="5" t="s">
        <v>1641</v>
      </c>
    </row>
    <row r="11" spans="1:14" ht="134.25" customHeight="1" thickBot="1">
      <c r="A11" s="5" t="s">
        <v>1218</v>
      </c>
      <c r="B11" s="5" t="s">
        <v>1320</v>
      </c>
      <c r="C11" s="5" t="s">
        <v>1321</v>
      </c>
      <c r="D11" s="6" t="s">
        <v>1641</v>
      </c>
      <c r="E11" s="5" t="s">
        <v>1643</v>
      </c>
      <c r="F11" s="5" t="s">
        <v>1641</v>
      </c>
      <c r="G11" s="5" t="s">
        <v>1641</v>
      </c>
      <c r="H11" s="6" t="s">
        <v>1643</v>
      </c>
      <c r="I11" s="6" t="s">
        <v>1641</v>
      </c>
      <c r="J11" s="6" t="s">
        <v>1642</v>
      </c>
      <c r="K11" s="5" t="s">
        <v>1643</v>
      </c>
      <c r="L11" s="5" t="s">
        <v>1641</v>
      </c>
      <c r="M11" s="5" t="s">
        <v>1641</v>
      </c>
      <c r="N11" s="5" t="s">
        <v>1641</v>
      </c>
    </row>
    <row r="12" spans="1:14" ht="51" customHeight="1" thickBot="1">
      <c r="A12" s="8" t="s">
        <v>1219</v>
      </c>
      <c r="B12" s="5" t="s">
        <v>1322</v>
      </c>
      <c r="C12" s="5" t="s">
        <v>1851</v>
      </c>
      <c r="D12" s="6" t="s">
        <v>1641</v>
      </c>
      <c r="E12" s="5" t="s">
        <v>1642</v>
      </c>
      <c r="F12" s="5" t="s">
        <v>1642</v>
      </c>
      <c r="G12" s="5" t="s">
        <v>1642</v>
      </c>
      <c r="H12" s="6" t="s">
        <v>1642</v>
      </c>
      <c r="I12" s="6" t="s">
        <v>1641</v>
      </c>
      <c r="J12" s="6" t="s">
        <v>1642</v>
      </c>
      <c r="K12" s="5" t="s">
        <v>1643</v>
      </c>
      <c r="L12" s="5" t="s">
        <v>1641</v>
      </c>
      <c r="M12" s="5" t="s">
        <v>1641</v>
      </c>
      <c r="N12" s="5" t="s">
        <v>1641</v>
      </c>
    </row>
    <row r="13" spans="1:14" ht="51.75" customHeight="1" thickBot="1">
      <c r="A13" s="8" t="s">
        <v>1860</v>
      </c>
      <c r="B13" s="5" t="s">
        <v>1323</v>
      </c>
      <c r="C13" s="5" t="s">
        <v>1861</v>
      </c>
      <c r="D13" s="6" t="s">
        <v>1641</v>
      </c>
      <c r="E13" s="5" t="s">
        <v>1642</v>
      </c>
      <c r="F13" s="5" t="s">
        <v>1642</v>
      </c>
      <c r="G13" s="5" t="s">
        <v>1642</v>
      </c>
      <c r="H13" s="6" t="s">
        <v>1642</v>
      </c>
      <c r="I13" s="6" t="s">
        <v>1642</v>
      </c>
      <c r="J13" s="6" t="s">
        <v>1641</v>
      </c>
      <c r="K13" s="5" t="s">
        <v>1641</v>
      </c>
      <c r="L13" s="5" t="s">
        <v>1641</v>
      </c>
      <c r="M13" s="5" t="s">
        <v>1641</v>
      </c>
      <c r="N13" s="5" t="s">
        <v>1641</v>
      </c>
    </row>
    <row r="14" spans="1:14" ht="39" thickBot="1">
      <c r="A14" s="5" t="s">
        <v>1220</v>
      </c>
      <c r="B14" s="5" t="s">
        <v>1324</v>
      </c>
      <c r="C14" s="5" t="s">
        <v>1325</v>
      </c>
      <c r="D14" s="6" t="s">
        <v>1641</v>
      </c>
      <c r="E14" s="5" t="s">
        <v>1642</v>
      </c>
      <c r="F14" s="5" t="s">
        <v>1642</v>
      </c>
      <c r="G14" s="5" t="s">
        <v>1641</v>
      </c>
      <c r="H14" s="6" t="s">
        <v>1641</v>
      </c>
      <c r="I14" s="6" t="s">
        <v>1641</v>
      </c>
      <c r="J14" s="6" t="s">
        <v>1641</v>
      </c>
      <c r="K14" s="5" t="s">
        <v>1642</v>
      </c>
      <c r="L14" s="5" t="s">
        <v>1641</v>
      </c>
      <c r="M14" s="5" t="s">
        <v>1641</v>
      </c>
      <c r="N14" s="5" t="s">
        <v>1642</v>
      </c>
    </row>
    <row r="15" spans="1:14" ht="39" thickBot="1">
      <c r="A15" s="5" t="s">
        <v>1221</v>
      </c>
      <c r="B15" s="5" t="s">
        <v>1326</v>
      </c>
      <c r="C15" s="5" t="s">
        <v>1327</v>
      </c>
      <c r="D15" s="6" t="s">
        <v>1643</v>
      </c>
      <c r="E15" s="5" t="s">
        <v>1643</v>
      </c>
      <c r="F15" s="5" t="s">
        <v>1641</v>
      </c>
      <c r="G15" s="5" t="s">
        <v>1641</v>
      </c>
      <c r="H15" s="6" t="s">
        <v>1641</v>
      </c>
      <c r="I15" s="6" t="s">
        <v>1643</v>
      </c>
      <c r="J15" s="6" t="s">
        <v>1641</v>
      </c>
      <c r="K15" s="5" t="s">
        <v>1641</v>
      </c>
      <c r="L15" s="5" t="s">
        <v>1641</v>
      </c>
      <c r="M15" s="5" t="s">
        <v>1641</v>
      </c>
      <c r="N15" s="5" t="s">
        <v>1641</v>
      </c>
    </row>
    <row r="16" spans="1:14" ht="26.25" thickBot="1">
      <c r="A16" s="5" t="s">
        <v>1222</v>
      </c>
      <c r="B16" s="5" t="s">
        <v>1328</v>
      </c>
      <c r="C16" s="5" t="s">
        <v>1329</v>
      </c>
      <c r="D16" s="6" t="s">
        <v>1642</v>
      </c>
      <c r="E16" s="5" t="s">
        <v>1642</v>
      </c>
      <c r="F16" s="5" t="s">
        <v>1643</v>
      </c>
      <c r="G16" s="5" t="s">
        <v>1643</v>
      </c>
      <c r="H16" s="6" t="s">
        <v>1642</v>
      </c>
      <c r="I16" s="6" t="s">
        <v>1642</v>
      </c>
      <c r="J16" s="6" t="s">
        <v>1642</v>
      </c>
      <c r="K16" s="5" t="s">
        <v>1642</v>
      </c>
      <c r="L16" s="5" t="s">
        <v>1642</v>
      </c>
      <c r="M16" s="5" t="s">
        <v>1641</v>
      </c>
      <c r="N16" s="5" t="s">
        <v>1641</v>
      </c>
    </row>
    <row r="17" spans="1:14" ht="26.25" thickBot="1">
      <c r="A17" s="5" t="s">
        <v>1223</v>
      </c>
      <c r="B17" s="5" t="s">
        <v>1330</v>
      </c>
      <c r="C17" s="5" t="s">
        <v>1331</v>
      </c>
      <c r="D17" s="6" t="s">
        <v>1642</v>
      </c>
      <c r="E17" s="5" t="s">
        <v>1642</v>
      </c>
      <c r="F17" s="5" t="s">
        <v>1643</v>
      </c>
      <c r="G17" s="5" t="s">
        <v>1643</v>
      </c>
      <c r="H17" s="6" t="s">
        <v>1642</v>
      </c>
      <c r="I17" s="6" t="s">
        <v>1642</v>
      </c>
      <c r="J17" s="6" t="s">
        <v>1642</v>
      </c>
      <c r="K17" s="5" t="s">
        <v>1642</v>
      </c>
      <c r="L17" s="5" t="s">
        <v>1642</v>
      </c>
      <c r="M17" s="5" t="s">
        <v>1641</v>
      </c>
      <c r="N17" s="5" t="s">
        <v>1641</v>
      </c>
    </row>
    <row r="18" spans="1:14" ht="26.25" thickBot="1">
      <c r="A18" s="5" t="s">
        <v>1224</v>
      </c>
      <c r="B18" s="5" t="s">
        <v>1332</v>
      </c>
      <c r="C18" s="5" t="s">
        <v>1333</v>
      </c>
      <c r="D18" s="6" t="s">
        <v>1642</v>
      </c>
      <c r="E18" s="5" t="s">
        <v>1642</v>
      </c>
      <c r="F18" s="5" t="s">
        <v>1643</v>
      </c>
      <c r="G18" s="5" t="s">
        <v>1643</v>
      </c>
      <c r="H18" s="6" t="s">
        <v>1642</v>
      </c>
      <c r="I18" s="6" t="s">
        <v>1642</v>
      </c>
      <c r="J18" s="6" t="s">
        <v>1642</v>
      </c>
      <c r="K18" s="5" t="s">
        <v>1642</v>
      </c>
      <c r="L18" s="5" t="s">
        <v>1641</v>
      </c>
      <c r="M18" s="5" t="s">
        <v>1641</v>
      </c>
      <c r="N18" s="5" t="s">
        <v>1641</v>
      </c>
    </row>
    <row r="19" spans="1:14" ht="77.25" thickBot="1">
      <c r="A19" s="5" t="s">
        <v>1225</v>
      </c>
      <c r="B19" s="5" t="s">
        <v>1334</v>
      </c>
      <c r="C19" s="5" t="s">
        <v>1335</v>
      </c>
      <c r="D19" s="6" t="s">
        <v>1642</v>
      </c>
      <c r="E19" s="5" t="s">
        <v>1642</v>
      </c>
      <c r="F19" s="5" t="s">
        <v>1643</v>
      </c>
      <c r="G19" s="5" t="s">
        <v>1643</v>
      </c>
      <c r="H19" s="6" t="s">
        <v>1643</v>
      </c>
      <c r="I19" s="6" t="s">
        <v>1642</v>
      </c>
      <c r="J19" s="6" t="s">
        <v>1642</v>
      </c>
      <c r="K19" s="5" t="s">
        <v>1642</v>
      </c>
      <c r="L19" s="5" t="s">
        <v>1642</v>
      </c>
      <c r="M19" s="5" t="s">
        <v>1641</v>
      </c>
      <c r="N19" s="5" t="s">
        <v>1641</v>
      </c>
    </row>
    <row r="20" spans="1:14" ht="90" thickBot="1">
      <c r="A20" s="5" t="s">
        <v>1226</v>
      </c>
      <c r="B20" s="5" t="s">
        <v>1336</v>
      </c>
      <c r="C20" s="5" t="s">
        <v>1337</v>
      </c>
      <c r="D20" s="6" t="s">
        <v>1642</v>
      </c>
      <c r="E20" s="5" t="s">
        <v>1642</v>
      </c>
      <c r="F20" s="5" t="s">
        <v>1643</v>
      </c>
      <c r="G20" s="5" t="s">
        <v>1643</v>
      </c>
      <c r="H20" s="6" t="s">
        <v>1643</v>
      </c>
      <c r="I20" s="6" t="s">
        <v>1642</v>
      </c>
      <c r="J20" s="6" t="s">
        <v>1642</v>
      </c>
      <c r="K20" s="5" t="s">
        <v>1642</v>
      </c>
      <c r="L20" s="5" t="s">
        <v>1642</v>
      </c>
      <c r="M20" s="5" t="s">
        <v>1641</v>
      </c>
      <c r="N20" s="5" t="s">
        <v>1641</v>
      </c>
    </row>
    <row r="21" spans="1:14" ht="90" thickBot="1">
      <c r="A21" s="5" t="s">
        <v>1227</v>
      </c>
      <c r="B21" s="5" t="s">
        <v>1338</v>
      </c>
      <c r="C21" s="5" t="s">
        <v>1402</v>
      </c>
      <c r="D21" s="6" t="s">
        <v>1642</v>
      </c>
      <c r="E21" s="5" t="s">
        <v>1642</v>
      </c>
      <c r="F21" s="5" t="s">
        <v>1643</v>
      </c>
      <c r="G21" s="5" t="s">
        <v>1643</v>
      </c>
      <c r="H21" s="6" t="s">
        <v>1642</v>
      </c>
      <c r="I21" s="6" t="s">
        <v>1642</v>
      </c>
      <c r="J21" s="6" t="s">
        <v>1642</v>
      </c>
      <c r="K21" s="5" t="s">
        <v>1642</v>
      </c>
      <c r="L21" s="5" t="s">
        <v>1642</v>
      </c>
      <c r="M21" s="5" t="s">
        <v>1641</v>
      </c>
      <c r="N21" s="5" t="s">
        <v>1641</v>
      </c>
    </row>
    <row r="22" spans="1:14" ht="192" thickBot="1">
      <c r="A22" s="5" t="s">
        <v>1228</v>
      </c>
      <c r="B22" s="5" t="s">
        <v>1403</v>
      </c>
      <c r="C22" s="5" t="s">
        <v>1404</v>
      </c>
      <c r="D22" s="6" t="s">
        <v>1641</v>
      </c>
      <c r="E22" s="5" t="s">
        <v>1642</v>
      </c>
      <c r="F22" s="5" t="s">
        <v>1643</v>
      </c>
      <c r="G22" s="5" t="s">
        <v>1643</v>
      </c>
      <c r="H22" s="6" t="s">
        <v>1643</v>
      </c>
      <c r="I22" s="6" t="s">
        <v>1641</v>
      </c>
      <c r="J22" s="6" t="s">
        <v>1641</v>
      </c>
      <c r="K22" s="5" t="s">
        <v>1643</v>
      </c>
      <c r="L22" s="5" t="s">
        <v>1641</v>
      </c>
      <c r="M22" s="5" t="s">
        <v>1641</v>
      </c>
      <c r="N22" s="5" t="s">
        <v>1641</v>
      </c>
    </row>
    <row r="23" spans="1:14" ht="115.5" thickBot="1">
      <c r="A23" s="5" t="s">
        <v>1229</v>
      </c>
      <c r="B23" s="5" t="s">
        <v>1405</v>
      </c>
      <c r="C23" s="5" t="s">
        <v>1406</v>
      </c>
      <c r="D23" s="6" t="s">
        <v>1641</v>
      </c>
      <c r="E23" s="5" t="s">
        <v>1641</v>
      </c>
      <c r="F23" s="5" t="s">
        <v>1643</v>
      </c>
      <c r="G23" s="5" t="s">
        <v>1641</v>
      </c>
      <c r="H23" s="6" t="s">
        <v>1643</v>
      </c>
      <c r="I23" s="6" t="s">
        <v>1641</v>
      </c>
      <c r="J23" s="6" t="s">
        <v>1641</v>
      </c>
      <c r="K23" s="5" t="s">
        <v>1643</v>
      </c>
      <c r="L23" s="5" t="s">
        <v>1643</v>
      </c>
      <c r="M23" s="5" t="s">
        <v>1641</v>
      </c>
      <c r="N23" s="5" t="s">
        <v>1641</v>
      </c>
    </row>
    <row r="24" spans="1:14" ht="26.25" thickBot="1">
      <c r="A24" s="8" t="s">
        <v>1230</v>
      </c>
      <c r="B24" s="5" t="s">
        <v>1407</v>
      </c>
      <c r="C24" s="5" t="s">
        <v>1792</v>
      </c>
      <c r="D24" s="6" t="s">
        <v>1641</v>
      </c>
      <c r="E24" s="5" t="s">
        <v>1641</v>
      </c>
      <c r="F24" s="5" t="s">
        <v>1643</v>
      </c>
      <c r="G24" s="5" t="s">
        <v>1643</v>
      </c>
      <c r="H24" s="6" t="s">
        <v>1643</v>
      </c>
      <c r="I24" s="6" t="s">
        <v>1643</v>
      </c>
      <c r="J24" s="6" t="s">
        <v>1641</v>
      </c>
      <c r="K24" s="5" t="s">
        <v>1643</v>
      </c>
      <c r="L24" s="5" t="s">
        <v>1642</v>
      </c>
      <c r="M24" s="5" t="s">
        <v>1641</v>
      </c>
      <c r="N24" s="5" t="s">
        <v>1641</v>
      </c>
    </row>
    <row r="25" spans="1:14" ht="51.75" thickBot="1">
      <c r="A25" s="5" t="s">
        <v>1231</v>
      </c>
      <c r="B25" s="5" t="s">
        <v>1408</v>
      </c>
      <c r="C25" s="5" t="s">
        <v>1409</v>
      </c>
      <c r="D25" s="6" t="s">
        <v>1641</v>
      </c>
      <c r="E25" s="5" t="s">
        <v>1643</v>
      </c>
      <c r="F25" s="5" t="s">
        <v>1643</v>
      </c>
      <c r="G25" s="5" t="s">
        <v>1643</v>
      </c>
      <c r="H25" s="6" t="s">
        <v>1643</v>
      </c>
      <c r="I25" s="6" t="s">
        <v>1641</v>
      </c>
      <c r="J25" s="6" t="s">
        <v>1641</v>
      </c>
      <c r="K25" s="5" t="s">
        <v>1641</v>
      </c>
      <c r="L25" s="5" t="s">
        <v>1641</v>
      </c>
      <c r="M25" s="5" t="s">
        <v>1641</v>
      </c>
      <c r="N25" s="5" t="s">
        <v>1641</v>
      </c>
    </row>
    <row r="26" spans="1:14" ht="39" thickBot="1">
      <c r="A26" s="5" t="s">
        <v>1232</v>
      </c>
      <c r="B26" s="5" t="s">
        <v>1410</v>
      </c>
      <c r="C26" s="5" t="s">
        <v>1411</v>
      </c>
      <c r="D26" s="6" t="s">
        <v>1641</v>
      </c>
      <c r="E26" s="5" t="s">
        <v>1641</v>
      </c>
      <c r="F26" s="5" t="s">
        <v>1643</v>
      </c>
      <c r="G26" s="5" t="s">
        <v>1643</v>
      </c>
      <c r="H26" s="6" t="s">
        <v>1643</v>
      </c>
      <c r="I26" s="6" t="s">
        <v>1641</v>
      </c>
      <c r="J26" s="6" t="s">
        <v>1643</v>
      </c>
      <c r="K26" s="5" t="s">
        <v>1641</v>
      </c>
      <c r="L26" s="5" t="s">
        <v>1641</v>
      </c>
      <c r="M26" s="5" t="s">
        <v>1641</v>
      </c>
      <c r="N26" s="5" t="s">
        <v>1641</v>
      </c>
    </row>
    <row r="27" spans="1:14" ht="39" thickBot="1">
      <c r="A27" s="5" t="s">
        <v>1233</v>
      </c>
      <c r="B27" s="5" t="s">
        <v>1412</v>
      </c>
      <c r="C27" s="5" t="s">
        <v>1413</v>
      </c>
      <c r="D27" s="6" t="s">
        <v>1641</v>
      </c>
      <c r="E27" s="5" t="s">
        <v>1643</v>
      </c>
      <c r="F27" s="5" t="s">
        <v>1643</v>
      </c>
      <c r="G27" s="5" t="s">
        <v>1643</v>
      </c>
      <c r="H27" s="6" t="s">
        <v>1643</v>
      </c>
      <c r="I27" s="6" t="s">
        <v>1641</v>
      </c>
      <c r="J27" s="6" t="s">
        <v>1641</v>
      </c>
      <c r="K27" s="5" t="s">
        <v>1643</v>
      </c>
      <c r="L27" s="5" t="s">
        <v>1642</v>
      </c>
      <c r="M27" s="5" t="s">
        <v>1641</v>
      </c>
      <c r="N27" s="5" t="s">
        <v>1643</v>
      </c>
    </row>
    <row r="28" spans="1:14" ht="64.5" thickBot="1">
      <c r="A28" s="5" t="s">
        <v>1234</v>
      </c>
      <c r="B28" s="5" t="s">
        <v>1414</v>
      </c>
      <c r="C28" s="5" t="s">
        <v>1415</v>
      </c>
      <c r="D28" s="6" t="s">
        <v>1641</v>
      </c>
      <c r="E28" s="5" t="s">
        <v>1643</v>
      </c>
      <c r="F28" s="5" t="s">
        <v>1641</v>
      </c>
      <c r="G28" s="5" t="s">
        <v>1643</v>
      </c>
      <c r="H28" s="6" t="s">
        <v>1641</v>
      </c>
      <c r="I28" s="6" t="s">
        <v>1641</v>
      </c>
      <c r="J28" s="6" t="s">
        <v>1641</v>
      </c>
      <c r="K28" s="5" t="s">
        <v>1643</v>
      </c>
      <c r="L28" s="5" t="s">
        <v>1641</v>
      </c>
      <c r="M28" s="5" t="s">
        <v>1641</v>
      </c>
      <c r="N28" s="5" t="s">
        <v>1641</v>
      </c>
    </row>
    <row r="29" spans="1:14" ht="115.5" thickBot="1">
      <c r="A29" s="8" t="s">
        <v>1235</v>
      </c>
      <c r="B29" s="5" t="s">
        <v>1416</v>
      </c>
      <c r="C29" s="5" t="s">
        <v>198</v>
      </c>
      <c r="D29" s="6" t="s">
        <v>1641</v>
      </c>
      <c r="E29" s="5" t="s">
        <v>1643</v>
      </c>
      <c r="F29" s="5" t="s">
        <v>1642</v>
      </c>
      <c r="G29" s="5" t="s">
        <v>1642</v>
      </c>
      <c r="H29" s="6" t="s">
        <v>1642</v>
      </c>
      <c r="I29" s="6" t="s">
        <v>1641</v>
      </c>
      <c r="J29" s="6" t="s">
        <v>1641</v>
      </c>
      <c r="K29" s="5" t="s">
        <v>1641</v>
      </c>
      <c r="L29" s="5" t="s">
        <v>1641</v>
      </c>
      <c r="M29" s="5" t="s">
        <v>1641</v>
      </c>
      <c r="N29" s="5" t="s">
        <v>1641</v>
      </c>
    </row>
    <row r="30" spans="1:14" ht="26.25" thickBot="1">
      <c r="A30" s="5" t="s">
        <v>1236</v>
      </c>
      <c r="B30" s="5" t="s">
        <v>1417</v>
      </c>
      <c r="C30" s="5" t="s">
        <v>1418</v>
      </c>
      <c r="D30" s="6" t="s">
        <v>1641</v>
      </c>
      <c r="E30" s="5" t="s">
        <v>1641</v>
      </c>
      <c r="F30" s="5" t="s">
        <v>1643</v>
      </c>
      <c r="G30" s="5" t="s">
        <v>1641</v>
      </c>
      <c r="H30" s="6" t="s">
        <v>1643</v>
      </c>
      <c r="I30" s="6" t="s">
        <v>1641</v>
      </c>
      <c r="J30" s="6" t="s">
        <v>1641</v>
      </c>
      <c r="K30" s="5" t="s">
        <v>1641</v>
      </c>
      <c r="L30" s="5" t="s">
        <v>1643</v>
      </c>
      <c r="M30" s="5" t="s">
        <v>1641</v>
      </c>
      <c r="N30" s="5" t="s">
        <v>1641</v>
      </c>
    </row>
    <row r="31" spans="1:14" ht="97.5" customHeight="1" thickBot="1">
      <c r="A31" s="8" t="s">
        <v>1237</v>
      </c>
      <c r="B31" s="5" t="s">
        <v>1419</v>
      </c>
      <c r="C31" s="5" t="s">
        <v>1862</v>
      </c>
      <c r="D31" s="6" t="s">
        <v>1641</v>
      </c>
      <c r="E31" s="5" t="s">
        <v>1642</v>
      </c>
      <c r="F31" s="5" t="s">
        <v>1642</v>
      </c>
      <c r="G31" s="5" t="s">
        <v>1642</v>
      </c>
      <c r="H31" s="6" t="s">
        <v>1642</v>
      </c>
      <c r="I31" s="6" t="s">
        <v>1642</v>
      </c>
      <c r="J31" s="6" t="s">
        <v>1641</v>
      </c>
      <c r="K31" s="5" t="s">
        <v>1643</v>
      </c>
      <c r="L31" s="5" t="s">
        <v>1641</v>
      </c>
      <c r="M31" s="5" t="s">
        <v>1641</v>
      </c>
      <c r="N31" s="5" t="s">
        <v>1642</v>
      </c>
    </row>
    <row r="32" spans="1:14" ht="51.75" thickBot="1">
      <c r="A32" s="8" t="s">
        <v>1238</v>
      </c>
      <c r="B32" s="5" t="s">
        <v>1420</v>
      </c>
      <c r="C32" s="5" t="s">
        <v>1421</v>
      </c>
      <c r="D32" s="6" t="s">
        <v>1641</v>
      </c>
      <c r="E32" s="5" t="s">
        <v>1642</v>
      </c>
      <c r="F32" s="5" t="s">
        <v>1642</v>
      </c>
      <c r="G32" s="5" t="s">
        <v>1642</v>
      </c>
      <c r="H32" s="6" t="s">
        <v>1642</v>
      </c>
      <c r="I32" s="6" t="s">
        <v>1642</v>
      </c>
      <c r="J32" s="6" t="s">
        <v>1641</v>
      </c>
      <c r="K32" s="5" t="s">
        <v>1643</v>
      </c>
      <c r="L32" s="5" t="s">
        <v>1641</v>
      </c>
      <c r="M32" s="5" t="s">
        <v>1641</v>
      </c>
      <c r="N32" s="5" t="s">
        <v>1642</v>
      </c>
    </row>
    <row r="33" spans="1:14" ht="90" thickBot="1">
      <c r="A33" s="8" t="s">
        <v>1239</v>
      </c>
      <c r="B33" s="5" t="s">
        <v>1422</v>
      </c>
      <c r="C33" s="5" t="s">
        <v>199</v>
      </c>
      <c r="D33" s="6" t="s">
        <v>1641</v>
      </c>
      <c r="E33" s="5" t="s">
        <v>1642</v>
      </c>
      <c r="F33" s="5" t="s">
        <v>1642</v>
      </c>
      <c r="G33" s="5" t="s">
        <v>1642</v>
      </c>
      <c r="H33" s="6" t="s">
        <v>1642</v>
      </c>
      <c r="I33" s="6" t="s">
        <v>1642</v>
      </c>
      <c r="J33" s="6" t="s">
        <v>1641</v>
      </c>
      <c r="K33" s="5" t="s">
        <v>1642</v>
      </c>
      <c r="L33" s="5" t="s">
        <v>1642</v>
      </c>
      <c r="M33" s="18" t="s">
        <v>1642</v>
      </c>
      <c r="N33" s="5" t="s">
        <v>1642</v>
      </c>
    </row>
    <row r="34" spans="1:14" ht="26.25" thickBot="1">
      <c r="A34" s="5" t="s">
        <v>1240</v>
      </c>
      <c r="B34" s="5" t="s">
        <v>1423</v>
      </c>
      <c r="C34" s="5" t="s">
        <v>1424</v>
      </c>
      <c r="D34" s="6" t="s">
        <v>1642</v>
      </c>
      <c r="E34" s="5" t="s">
        <v>1642</v>
      </c>
      <c r="F34" s="5" t="s">
        <v>1642</v>
      </c>
      <c r="G34" s="5" t="s">
        <v>1642</v>
      </c>
      <c r="H34" s="6" t="s">
        <v>1642</v>
      </c>
      <c r="I34" s="6" t="s">
        <v>1642</v>
      </c>
      <c r="J34" s="6" t="s">
        <v>1642</v>
      </c>
      <c r="K34" s="5" t="s">
        <v>1642</v>
      </c>
      <c r="L34" s="5" t="s">
        <v>1643</v>
      </c>
      <c r="M34" s="5" t="s">
        <v>1642</v>
      </c>
      <c r="N34" s="5" t="s">
        <v>1642</v>
      </c>
    </row>
    <row r="35" spans="1:14" ht="51.75" thickBot="1">
      <c r="A35" s="8" t="s">
        <v>1241</v>
      </c>
      <c r="B35" s="5" t="s">
        <v>1425</v>
      </c>
      <c r="C35" s="5" t="s">
        <v>1426</v>
      </c>
      <c r="D35" s="6" t="s">
        <v>1641</v>
      </c>
      <c r="E35" s="5" t="s">
        <v>1641</v>
      </c>
      <c r="F35" s="5" t="s">
        <v>1643</v>
      </c>
      <c r="G35" s="5" t="s">
        <v>1643</v>
      </c>
      <c r="H35" s="6" t="s">
        <v>1643</v>
      </c>
      <c r="I35" s="6" t="s">
        <v>1641</v>
      </c>
      <c r="J35" s="6" t="s">
        <v>1641</v>
      </c>
      <c r="K35" s="5" t="s">
        <v>1641</v>
      </c>
      <c r="L35" s="5" t="s">
        <v>1641</v>
      </c>
      <c r="M35" s="5" t="s">
        <v>1641</v>
      </c>
      <c r="N35" s="5" t="s">
        <v>1642</v>
      </c>
    </row>
    <row r="36" spans="1:14" ht="90" thickBot="1">
      <c r="A36" s="5" t="s">
        <v>1242</v>
      </c>
      <c r="B36" s="5" t="s">
        <v>1427</v>
      </c>
      <c r="C36" s="5" t="s">
        <v>1428</v>
      </c>
      <c r="D36" s="6" t="s">
        <v>1641</v>
      </c>
      <c r="E36" s="5" t="s">
        <v>1643</v>
      </c>
      <c r="F36" s="5" t="s">
        <v>1643</v>
      </c>
      <c r="G36" s="5" t="s">
        <v>1643</v>
      </c>
      <c r="H36" s="6" t="s">
        <v>1643</v>
      </c>
      <c r="I36" s="6" t="s">
        <v>1641</v>
      </c>
      <c r="J36" s="6" t="s">
        <v>1641</v>
      </c>
      <c r="K36" s="5" t="s">
        <v>1641</v>
      </c>
      <c r="L36" s="5" t="s">
        <v>1641</v>
      </c>
      <c r="M36" s="5" t="s">
        <v>1641</v>
      </c>
      <c r="N36" s="5" t="s">
        <v>1641</v>
      </c>
    </row>
    <row r="37" spans="1:14" ht="51.75" thickBot="1">
      <c r="A37" s="5" t="s">
        <v>1243</v>
      </c>
      <c r="B37" s="5" t="s">
        <v>1429</v>
      </c>
      <c r="C37" s="5" t="s">
        <v>1430</v>
      </c>
      <c r="D37" s="6" t="s">
        <v>1643</v>
      </c>
      <c r="E37" s="5" t="s">
        <v>1643</v>
      </c>
      <c r="F37" s="5" t="s">
        <v>1641</v>
      </c>
      <c r="G37" s="5" t="s">
        <v>1641</v>
      </c>
      <c r="H37" s="6" t="s">
        <v>1641</v>
      </c>
      <c r="I37" s="6" t="s">
        <v>1641</v>
      </c>
      <c r="J37" s="6" t="s">
        <v>1641</v>
      </c>
      <c r="K37" s="5" t="s">
        <v>1641</v>
      </c>
      <c r="L37" s="5" t="s">
        <v>1641</v>
      </c>
      <c r="M37" s="5" t="s">
        <v>1641</v>
      </c>
      <c r="N37" s="5" t="s">
        <v>1641</v>
      </c>
    </row>
    <row r="38" spans="1:14" ht="30" customHeight="1" thickBot="1">
      <c r="A38" s="5" t="s">
        <v>1244</v>
      </c>
      <c r="B38" s="5" t="s">
        <v>1431</v>
      </c>
      <c r="C38" s="5" t="s">
        <v>1432</v>
      </c>
      <c r="D38" s="6" t="s">
        <v>1643</v>
      </c>
      <c r="E38" s="5" t="s">
        <v>1643</v>
      </c>
      <c r="F38" s="5" t="s">
        <v>1641</v>
      </c>
      <c r="G38" s="5" t="s">
        <v>1641</v>
      </c>
      <c r="H38" s="6" t="s">
        <v>1641</v>
      </c>
      <c r="I38" s="6" t="s">
        <v>1641</v>
      </c>
      <c r="J38" s="6" t="s">
        <v>1641</v>
      </c>
      <c r="K38" s="5" t="s">
        <v>1641</v>
      </c>
      <c r="L38" s="5" t="s">
        <v>1641</v>
      </c>
      <c r="M38" s="5" t="s">
        <v>1642</v>
      </c>
      <c r="N38" s="5" t="s">
        <v>1641</v>
      </c>
    </row>
    <row r="39" spans="1:14" ht="42.75" customHeight="1" thickBot="1">
      <c r="A39" s="8" t="s">
        <v>1245</v>
      </c>
      <c r="B39" s="5" t="s">
        <v>1433</v>
      </c>
      <c r="C39" s="5" t="s">
        <v>200</v>
      </c>
      <c r="D39" s="6" t="s">
        <v>1642</v>
      </c>
      <c r="E39" s="5" t="s">
        <v>1642</v>
      </c>
      <c r="F39" s="5" t="s">
        <v>1643</v>
      </c>
      <c r="G39" s="5" t="s">
        <v>1643</v>
      </c>
      <c r="H39" s="6" t="s">
        <v>1643</v>
      </c>
      <c r="I39" s="6" t="s">
        <v>1641</v>
      </c>
      <c r="J39" s="6" t="s">
        <v>1641</v>
      </c>
      <c r="K39" s="5" t="s">
        <v>1643</v>
      </c>
      <c r="L39" s="5" t="s">
        <v>1641</v>
      </c>
      <c r="M39" s="5" t="s">
        <v>1641</v>
      </c>
      <c r="N39" s="5" t="s">
        <v>1641</v>
      </c>
    </row>
    <row r="40" spans="1:14" ht="64.5" thickBot="1">
      <c r="A40" s="5" t="s">
        <v>1246</v>
      </c>
      <c r="B40" s="5" t="s">
        <v>1434</v>
      </c>
      <c r="C40" s="5" t="s">
        <v>1435</v>
      </c>
      <c r="D40" s="6" t="s">
        <v>1641</v>
      </c>
      <c r="E40" s="5" t="s">
        <v>1642</v>
      </c>
      <c r="F40" s="5" t="s">
        <v>1643</v>
      </c>
      <c r="G40" s="5" t="s">
        <v>1643</v>
      </c>
      <c r="H40" s="6" t="s">
        <v>1643</v>
      </c>
      <c r="I40" s="6" t="s">
        <v>1642</v>
      </c>
      <c r="J40" s="6" t="s">
        <v>1641</v>
      </c>
      <c r="K40" s="5" t="s">
        <v>1641</v>
      </c>
      <c r="L40" s="5" t="s">
        <v>1641</v>
      </c>
      <c r="M40" s="5" t="s">
        <v>1641</v>
      </c>
      <c r="N40" s="5" t="s">
        <v>1642</v>
      </c>
    </row>
    <row r="41" spans="1:14" ht="39" thickBot="1">
      <c r="A41" s="5" t="s">
        <v>1247</v>
      </c>
      <c r="B41" s="5" t="s">
        <v>1436</v>
      </c>
      <c r="C41" s="5" t="s">
        <v>1437</v>
      </c>
      <c r="D41" s="6" t="s">
        <v>1641</v>
      </c>
      <c r="E41" s="5" t="s">
        <v>1642</v>
      </c>
      <c r="F41" s="5" t="s">
        <v>1643</v>
      </c>
      <c r="G41" s="5" t="s">
        <v>1643</v>
      </c>
      <c r="H41" s="6" t="s">
        <v>1643</v>
      </c>
      <c r="I41" s="6" t="s">
        <v>1641</v>
      </c>
      <c r="J41" s="6" t="s">
        <v>1642</v>
      </c>
      <c r="K41" s="5" t="s">
        <v>1642</v>
      </c>
      <c r="L41" s="5" t="s">
        <v>1642</v>
      </c>
      <c r="M41" s="5" t="s">
        <v>1641</v>
      </c>
      <c r="N41" s="5" t="s">
        <v>1642</v>
      </c>
    </row>
    <row r="42" spans="1:14" ht="39" thickBot="1">
      <c r="A42" s="5" t="s">
        <v>1248</v>
      </c>
      <c r="B42" s="5" t="s">
        <v>1438</v>
      </c>
      <c r="C42" s="5" t="s">
        <v>1439</v>
      </c>
      <c r="D42" s="6" t="s">
        <v>1641</v>
      </c>
      <c r="E42" s="5" t="s">
        <v>1641</v>
      </c>
      <c r="F42" s="5" t="s">
        <v>1641</v>
      </c>
      <c r="G42" s="5" t="s">
        <v>1641</v>
      </c>
      <c r="H42" s="6" t="s">
        <v>1641</v>
      </c>
      <c r="I42" s="6" t="s">
        <v>1641</v>
      </c>
      <c r="J42" s="6" t="s">
        <v>1641</v>
      </c>
      <c r="K42" s="5" t="s">
        <v>1643</v>
      </c>
      <c r="L42" s="5" t="s">
        <v>1641</v>
      </c>
      <c r="M42" s="5" t="s">
        <v>1646</v>
      </c>
      <c r="N42" s="5" t="s">
        <v>1641</v>
      </c>
    </row>
    <row r="43" spans="1:14" ht="39" thickBot="1">
      <c r="A43" s="5" t="s">
        <v>1249</v>
      </c>
      <c r="B43" s="5" t="s">
        <v>1440</v>
      </c>
      <c r="C43" s="5" t="s">
        <v>1441</v>
      </c>
      <c r="D43" s="6" t="s">
        <v>1641</v>
      </c>
      <c r="E43" s="5" t="s">
        <v>1641</v>
      </c>
      <c r="F43" s="5" t="s">
        <v>1641</v>
      </c>
      <c r="G43" s="5" t="s">
        <v>1641</v>
      </c>
      <c r="H43" s="6" t="s">
        <v>1641</v>
      </c>
      <c r="I43" s="6" t="s">
        <v>1641</v>
      </c>
      <c r="J43" s="6" t="s">
        <v>1641</v>
      </c>
      <c r="K43" s="5" t="s">
        <v>1641</v>
      </c>
      <c r="L43" s="5" t="s">
        <v>1643</v>
      </c>
      <c r="M43" s="5" t="s">
        <v>1641</v>
      </c>
      <c r="N43" s="5" t="s">
        <v>1641</v>
      </c>
    </row>
    <row r="44" spans="1:14" ht="51.75" thickBot="1">
      <c r="A44" s="5" t="s">
        <v>1250</v>
      </c>
      <c r="B44" s="5" t="s">
        <v>1442</v>
      </c>
      <c r="C44" s="5" t="s">
        <v>1443</v>
      </c>
      <c r="D44" s="6" t="s">
        <v>1641</v>
      </c>
      <c r="E44" s="5" t="s">
        <v>1642</v>
      </c>
      <c r="F44" s="5" t="s">
        <v>1642</v>
      </c>
      <c r="G44" s="5" t="s">
        <v>1642</v>
      </c>
      <c r="H44" s="6" t="s">
        <v>1642</v>
      </c>
      <c r="I44" s="6" t="s">
        <v>1642</v>
      </c>
      <c r="J44" s="6" t="s">
        <v>1641</v>
      </c>
      <c r="K44" s="5" t="s">
        <v>1642</v>
      </c>
      <c r="L44" s="5" t="s">
        <v>1641</v>
      </c>
      <c r="M44" s="18" t="s">
        <v>1642</v>
      </c>
      <c r="N44" s="5" t="s">
        <v>1642</v>
      </c>
    </row>
    <row r="45" spans="1:14" ht="39" thickBot="1">
      <c r="A45" s="5" t="s">
        <v>1251</v>
      </c>
      <c r="B45" s="5" t="s">
        <v>1444</v>
      </c>
      <c r="C45" s="5" t="s">
        <v>1445</v>
      </c>
      <c r="D45" s="6" t="s">
        <v>1641</v>
      </c>
      <c r="E45" s="5" t="s">
        <v>1642</v>
      </c>
      <c r="F45" s="5" t="s">
        <v>1643</v>
      </c>
      <c r="G45" s="5" t="s">
        <v>1643</v>
      </c>
      <c r="H45" s="6" t="s">
        <v>1643</v>
      </c>
      <c r="I45" s="6" t="s">
        <v>1642</v>
      </c>
      <c r="J45" s="6" t="s">
        <v>1641</v>
      </c>
      <c r="K45" s="5" t="s">
        <v>1642</v>
      </c>
      <c r="L45" s="5" t="s">
        <v>1641</v>
      </c>
      <c r="M45" s="5" t="s">
        <v>1641</v>
      </c>
      <c r="N45" s="5" t="s">
        <v>1642</v>
      </c>
    </row>
    <row r="46" spans="1:14" ht="26.25" thickBot="1">
      <c r="A46" s="5" t="s">
        <v>1252</v>
      </c>
      <c r="B46" s="5" t="s">
        <v>1446</v>
      </c>
      <c r="C46" s="5" t="s">
        <v>1447</v>
      </c>
      <c r="D46" s="6" t="s">
        <v>1641</v>
      </c>
      <c r="E46" s="5" t="s">
        <v>1642</v>
      </c>
      <c r="F46" s="5" t="s">
        <v>1642</v>
      </c>
      <c r="G46" s="5" t="s">
        <v>1642</v>
      </c>
      <c r="H46" s="6" t="s">
        <v>1642</v>
      </c>
      <c r="I46" s="6" t="s">
        <v>1641</v>
      </c>
      <c r="J46" s="6" t="s">
        <v>1641</v>
      </c>
      <c r="K46" s="5" t="s">
        <v>1641</v>
      </c>
      <c r="L46" s="5" t="s">
        <v>1641</v>
      </c>
      <c r="M46" s="5" t="s">
        <v>1641</v>
      </c>
      <c r="N46" s="5" t="s">
        <v>1641</v>
      </c>
    </row>
    <row r="47" spans="1:14" ht="345" thickBot="1">
      <c r="A47" s="5" t="s">
        <v>1253</v>
      </c>
      <c r="B47" s="5" t="s">
        <v>1448</v>
      </c>
      <c r="C47" s="5" t="s">
        <v>1502</v>
      </c>
      <c r="D47" s="6" t="s">
        <v>1641</v>
      </c>
      <c r="E47" s="5" t="s">
        <v>1643</v>
      </c>
      <c r="F47" s="5" t="s">
        <v>1648</v>
      </c>
      <c r="G47" s="5" t="s">
        <v>1643</v>
      </c>
      <c r="H47" s="6" t="s">
        <v>1643</v>
      </c>
      <c r="I47" s="6" t="s">
        <v>1641</v>
      </c>
      <c r="J47" s="6" t="s">
        <v>1641</v>
      </c>
      <c r="K47" s="5" t="s">
        <v>1641</v>
      </c>
      <c r="L47" s="5" t="s">
        <v>1641</v>
      </c>
      <c r="M47" s="5" t="s">
        <v>1641</v>
      </c>
      <c r="N47" s="5" t="s">
        <v>1641</v>
      </c>
    </row>
    <row r="48" spans="1:14" ht="39" thickBot="1">
      <c r="A48" s="5" t="s">
        <v>1254</v>
      </c>
      <c r="B48" s="5" t="s">
        <v>1503</v>
      </c>
      <c r="C48" s="5" t="s">
        <v>1504</v>
      </c>
      <c r="D48" s="6" t="s">
        <v>1641</v>
      </c>
      <c r="E48" s="5" t="s">
        <v>1643</v>
      </c>
      <c r="F48" s="5" t="s">
        <v>1648</v>
      </c>
      <c r="G48" s="5" t="s">
        <v>1643</v>
      </c>
      <c r="H48" s="6" t="s">
        <v>1643</v>
      </c>
      <c r="I48" s="6" t="s">
        <v>1641</v>
      </c>
      <c r="J48" s="6" t="s">
        <v>1641</v>
      </c>
      <c r="K48" s="5" t="s">
        <v>1641</v>
      </c>
      <c r="L48" s="5" t="s">
        <v>1641</v>
      </c>
      <c r="M48" s="5" t="s">
        <v>1641</v>
      </c>
      <c r="N48" s="5" t="s">
        <v>1641</v>
      </c>
    </row>
    <row r="49" spans="1:14" ht="26.25" thickBot="1">
      <c r="A49" s="5" t="s">
        <v>1255</v>
      </c>
      <c r="B49" s="5" t="s">
        <v>1505</v>
      </c>
      <c r="C49" s="5" t="s">
        <v>1506</v>
      </c>
      <c r="D49" s="6" t="s">
        <v>1641</v>
      </c>
      <c r="E49" s="5" t="s">
        <v>1642</v>
      </c>
      <c r="F49" s="5" t="s">
        <v>1642</v>
      </c>
      <c r="G49" s="5" t="s">
        <v>1643</v>
      </c>
      <c r="H49" s="6" t="s">
        <v>1642</v>
      </c>
      <c r="I49" s="6" t="s">
        <v>1642</v>
      </c>
      <c r="J49" s="6" t="s">
        <v>1641</v>
      </c>
      <c r="K49" s="5" t="s">
        <v>1641</v>
      </c>
      <c r="L49" s="5" t="s">
        <v>1641</v>
      </c>
      <c r="M49" s="5" t="s">
        <v>1641</v>
      </c>
      <c r="N49" s="5" t="s">
        <v>1641</v>
      </c>
    </row>
    <row r="50" spans="1:14" ht="39" thickBot="1">
      <c r="A50" s="5" t="s">
        <v>1256</v>
      </c>
      <c r="B50" s="5" t="s">
        <v>1507</v>
      </c>
      <c r="C50" s="5" t="s">
        <v>1508</v>
      </c>
      <c r="D50" s="6" t="s">
        <v>1641</v>
      </c>
      <c r="E50" s="5" t="s">
        <v>1643</v>
      </c>
      <c r="F50" s="5" t="s">
        <v>1642</v>
      </c>
      <c r="G50" s="5" t="s">
        <v>1642</v>
      </c>
      <c r="H50" s="6" t="s">
        <v>1642</v>
      </c>
      <c r="I50" s="6" t="s">
        <v>1641</v>
      </c>
      <c r="J50" s="6" t="s">
        <v>1641</v>
      </c>
      <c r="K50" s="5" t="s">
        <v>1641</v>
      </c>
      <c r="L50" s="5" t="s">
        <v>1641</v>
      </c>
      <c r="M50" s="5" t="s">
        <v>1641</v>
      </c>
      <c r="N50" s="5" t="s">
        <v>1641</v>
      </c>
    </row>
    <row r="51" spans="1:14" ht="26.25" thickBot="1">
      <c r="A51" s="5" t="s">
        <v>1257</v>
      </c>
      <c r="B51" s="5" t="s">
        <v>1509</v>
      </c>
      <c r="C51" s="5" t="s">
        <v>1510</v>
      </c>
      <c r="D51" s="6" t="s">
        <v>1643</v>
      </c>
      <c r="E51" s="5" t="s">
        <v>1643</v>
      </c>
      <c r="F51" s="5" t="s">
        <v>1641</v>
      </c>
      <c r="G51" s="7" t="s">
        <v>1641</v>
      </c>
      <c r="H51" s="6" t="s">
        <v>1641</v>
      </c>
      <c r="I51" s="6" t="s">
        <v>1642</v>
      </c>
      <c r="J51" s="6" t="s">
        <v>1641</v>
      </c>
      <c r="K51" s="5" t="s">
        <v>1641</v>
      </c>
      <c r="L51" s="5" t="s">
        <v>1641</v>
      </c>
      <c r="M51" s="5" t="s">
        <v>1641</v>
      </c>
      <c r="N51" s="5" t="s">
        <v>1641</v>
      </c>
    </row>
    <row r="52" spans="1:14" ht="179.25" thickBot="1">
      <c r="A52" s="5" t="s">
        <v>1258</v>
      </c>
      <c r="B52" s="5" t="s">
        <v>1511</v>
      </c>
      <c r="C52" s="5" t="s">
        <v>1512</v>
      </c>
      <c r="D52" s="6" t="s">
        <v>1642</v>
      </c>
      <c r="E52" s="5" t="s">
        <v>1642</v>
      </c>
      <c r="F52" s="5" t="s">
        <v>1641</v>
      </c>
      <c r="G52" s="5" t="s">
        <v>1643</v>
      </c>
      <c r="H52" s="6" t="s">
        <v>1641</v>
      </c>
      <c r="I52" s="6" t="s">
        <v>1641</v>
      </c>
      <c r="J52" s="6" t="s">
        <v>1642</v>
      </c>
      <c r="K52" s="5" t="s">
        <v>1641</v>
      </c>
      <c r="L52" s="5" t="s">
        <v>1641</v>
      </c>
      <c r="M52" s="5" t="s">
        <v>1641</v>
      </c>
      <c r="N52" s="5" t="s">
        <v>1641</v>
      </c>
    </row>
    <row r="53" spans="1:14" ht="26.25" thickBot="1">
      <c r="A53" s="5" t="s">
        <v>1259</v>
      </c>
      <c r="B53" s="5" t="s">
        <v>1513</v>
      </c>
      <c r="C53" s="5" t="s">
        <v>1514</v>
      </c>
      <c r="D53" s="6" t="s">
        <v>1641</v>
      </c>
      <c r="E53" s="5" t="s">
        <v>1643</v>
      </c>
      <c r="F53" s="5" t="s">
        <v>1641</v>
      </c>
      <c r="G53" s="5" t="s">
        <v>1641</v>
      </c>
      <c r="H53" s="6" t="s">
        <v>1641</v>
      </c>
      <c r="I53" s="6" t="s">
        <v>1641</v>
      </c>
      <c r="J53" s="6" t="s">
        <v>1641</v>
      </c>
      <c r="K53" s="5" t="s">
        <v>1641</v>
      </c>
      <c r="L53" s="5" t="s">
        <v>1641</v>
      </c>
      <c r="M53" s="5" t="s">
        <v>1641</v>
      </c>
      <c r="N53" s="5" t="s">
        <v>1641</v>
      </c>
    </row>
    <row r="54" spans="1:14" ht="39" thickBot="1">
      <c r="A54" s="5" t="s">
        <v>1260</v>
      </c>
      <c r="B54" s="5" t="s">
        <v>1515</v>
      </c>
      <c r="C54" s="5" t="s">
        <v>1516</v>
      </c>
      <c r="D54" s="6" t="s">
        <v>1641</v>
      </c>
      <c r="E54" s="5" t="s">
        <v>1642</v>
      </c>
      <c r="F54" s="5" t="s">
        <v>1643</v>
      </c>
      <c r="G54" s="5" t="s">
        <v>1643</v>
      </c>
      <c r="H54" s="6" t="s">
        <v>1643</v>
      </c>
      <c r="I54" s="6" t="s">
        <v>1641</v>
      </c>
      <c r="J54" s="6" t="s">
        <v>1643</v>
      </c>
      <c r="K54" s="5" t="s">
        <v>1642</v>
      </c>
      <c r="L54" s="5" t="s">
        <v>1641</v>
      </c>
      <c r="M54" s="5" t="s">
        <v>1641</v>
      </c>
      <c r="N54" s="5" t="s">
        <v>1641</v>
      </c>
    </row>
    <row r="55" spans="1:14" ht="90" thickBot="1">
      <c r="A55" s="5" t="s">
        <v>1261</v>
      </c>
      <c r="B55" s="5" t="s">
        <v>1517</v>
      </c>
      <c r="C55" s="5" t="s">
        <v>1518</v>
      </c>
      <c r="D55" s="6" t="s">
        <v>1641</v>
      </c>
      <c r="E55" s="5" t="s">
        <v>1643</v>
      </c>
      <c r="F55" s="5" t="s">
        <v>1641</v>
      </c>
      <c r="G55" s="5" t="s">
        <v>1641</v>
      </c>
      <c r="H55" s="6" t="s">
        <v>1641</v>
      </c>
      <c r="I55" s="6" t="s">
        <v>1641</v>
      </c>
      <c r="J55" s="6" t="s">
        <v>1641</v>
      </c>
      <c r="K55" s="5" t="s">
        <v>1641</v>
      </c>
      <c r="L55" s="5" t="s">
        <v>1641</v>
      </c>
      <c r="M55" s="5" t="s">
        <v>1641</v>
      </c>
      <c r="N55" s="5" t="s">
        <v>1641</v>
      </c>
    </row>
    <row r="56" spans="1:14" ht="64.5" thickBot="1">
      <c r="A56" s="5" t="s">
        <v>1262</v>
      </c>
      <c r="B56" s="5" t="s">
        <v>1519</v>
      </c>
      <c r="C56" s="5" t="s">
        <v>1520</v>
      </c>
      <c r="D56" s="6" t="s">
        <v>1641</v>
      </c>
      <c r="E56" s="5" t="s">
        <v>1641</v>
      </c>
      <c r="F56" s="5" t="s">
        <v>1641</v>
      </c>
      <c r="G56" s="5" t="s">
        <v>1641</v>
      </c>
      <c r="H56" s="6" t="s">
        <v>1641</v>
      </c>
      <c r="I56" s="6" t="s">
        <v>1641</v>
      </c>
      <c r="J56" s="6" t="s">
        <v>1641</v>
      </c>
      <c r="K56" s="5" t="s">
        <v>1641</v>
      </c>
      <c r="L56" s="5" t="s">
        <v>1641</v>
      </c>
      <c r="M56" s="5" t="s">
        <v>1641</v>
      </c>
      <c r="N56" s="5" t="s">
        <v>1641</v>
      </c>
    </row>
    <row r="57" spans="1:14" ht="39" thickBot="1">
      <c r="A57" s="5" t="s">
        <v>1263</v>
      </c>
      <c r="B57" s="5" t="s">
        <v>1521</v>
      </c>
      <c r="C57" s="5" t="s">
        <v>1522</v>
      </c>
      <c r="D57" s="6" t="s">
        <v>1641</v>
      </c>
      <c r="E57" s="5" t="s">
        <v>1641</v>
      </c>
      <c r="F57" s="5" t="s">
        <v>1641</v>
      </c>
      <c r="G57" s="5" t="s">
        <v>1641</v>
      </c>
      <c r="H57" s="6" t="s">
        <v>1641</v>
      </c>
      <c r="I57" s="6" t="s">
        <v>1641</v>
      </c>
      <c r="J57" s="6" t="s">
        <v>1641</v>
      </c>
      <c r="K57" s="5" t="s">
        <v>1641</v>
      </c>
      <c r="L57" s="5" t="s">
        <v>1641</v>
      </c>
      <c r="M57" s="5" t="s">
        <v>1641</v>
      </c>
      <c r="N57" s="5" t="s">
        <v>1641</v>
      </c>
    </row>
    <row r="58" spans="1:14" ht="51.75" thickBot="1">
      <c r="A58" s="5" t="s">
        <v>1264</v>
      </c>
      <c r="B58" s="5" t="s">
        <v>1523</v>
      </c>
      <c r="C58" s="5" t="s">
        <v>1524</v>
      </c>
      <c r="D58" s="6" t="s">
        <v>1641</v>
      </c>
      <c r="E58" s="5" t="s">
        <v>1641</v>
      </c>
      <c r="F58" s="5" t="s">
        <v>1641</v>
      </c>
      <c r="G58" s="5" t="s">
        <v>1641</v>
      </c>
      <c r="H58" s="6" t="s">
        <v>1641</v>
      </c>
      <c r="I58" s="6" t="s">
        <v>1641</v>
      </c>
      <c r="J58" s="6" t="s">
        <v>1641</v>
      </c>
      <c r="K58" s="5" t="s">
        <v>1641</v>
      </c>
      <c r="L58" s="5" t="s">
        <v>1641</v>
      </c>
      <c r="M58" s="5" t="s">
        <v>1641</v>
      </c>
      <c r="N58" s="5" t="s">
        <v>1641</v>
      </c>
    </row>
    <row r="59" spans="1:14" ht="39" thickBot="1">
      <c r="A59" s="5" t="s">
        <v>1265</v>
      </c>
      <c r="B59" s="5" t="s">
        <v>1525</v>
      </c>
      <c r="C59" s="5" t="s">
        <v>1526</v>
      </c>
      <c r="D59" s="6" t="s">
        <v>1641</v>
      </c>
      <c r="E59" s="5" t="s">
        <v>1641</v>
      </c>
      <c r="F59" s="5" t="s">
        <v>1641</v>
      </c>
      <c r="G59" s="5" t="s">
        <v>1641</v>
      </c>
      <c r="H59" s="6" t="s">
        <v>1641</v>
      </c>
      <c r="I59" s="6" t="s">
        <v>1641</v>
      </c>
      <c r="J59" s="6" t="s">
        <v>1641</v>
      </c>
      <c r="K59" s="5" t="s">
        <v>1641</v>
      </c>
      <c r="L59" s="5" t="s">
        <v>1641</v>
      </c>
      <c r="M59" s="5" t="s">
        <v>1641</v>
      </c>
      <c r="N59" s="5" t="s">
        <v>1641</v>
      </c>
    </row>
    <row r="60" spans="1:14" ht="64.5" thickBot="1">
      <c r="A60" s="5" t="s">
        <v>1266</v>
      </c>
      <c r="B60" s="5" t="s">
        <v>1527</v>
      </c>
      <c r="C60" s="5" t="s">
        <v>1528</v>
      </c>
      <c r="D60" s="6" t="s">
        <v>1641</v>
      </c>
      <c r="E60" s="5" t="s">
        <v>1641</v>
      </c>
      <c r="F60" s="5" t="s">
        <v>1641</v>
      </c>
      <c r="G60" s="5" t="s">
        <v>1641</v>
      </c>
      <c r="H60" s="6" t="s">
        <v>1641</v>
      </c>
      <c r="I60" s="6" t="s">
        <v>1641</v>
      </c>
      <c r="J60" s="6" t="s">
        <v>1641</v>
      </c>
      <c r="K60" s="5" t="s">
        <v>1641</v>
      </c>
      <c r="L60" s="5" t="s">
        <v>1641</v>
      </c>
      <c r="M60" s="5" t="s">
        <v>1641</v>
      </c>
      <c r="N60" s="5" t="s">
        <v>1641</v>
      </c>
    </row>
    <row r="61" spans="1:14" ht="51.75" thickBot="1">
      <c r="A61" s="5" t="s">
        <v>1267</v>
      </c>
      <c r="B61" s="5" t="s">
        <v>1529</v>
      </c>
      <c r="C61" s="5" t="s">
        <v>1530</v>
      </c>
      <c r="D61" s="6" t="s">
        <v>1641</v>
      </c>
      <c r="E61" s="5" t="s">
        <v>1641</v>
      </c>
      <c r="F61" s="5" t="s">
        <v>1641</v>
      </c>
      <c r="G61" s="5" t="s">
        <v>1641</v>
      </c>
      <c r="H61" s="6" t="s">
        <v>1641</v>
      </c>
      <c r="I61" s="6" t="s">
        <v>1642</v>
      </c>
      <c r="J61" s="6" t="s">
        <v>1641</v>
      </c>
      <c r="K61" s="5" t="s">
        <v>1641</v>
      </c>
      <c r="L61" s="5" t="s">
        <v>1641</v>
      </c>
      <c r="M61" s="5" t="s">
        <v>1641</v>
      </c>
      <c r="N61" s="5" t="s">
        <v>1641</v>
      </c>
    </row>
    <row r="62" spans="1:14" ht="51.75" thickBot="1">
      <c r="A62" s="5" t="s">
        <v>1268</v>
      </c>
      <c r="B62" s="5" t="s">
        <v>1531</v>
      </c>
      <c r="C62" s="5" t="s">
        <v>1866</v>
      </c>
      <c r="D62" s="6" t="s">
        <v>1642</v>
      </c>
      <c r="E62" s="5" t="s">
        <v>1642</v>
      </c>
      <c r="F62" s="5" t="s">
        <v>1642</v>
      </c>
      <c r="G62" s="5" t="s">
        <v>1642</v>
      </c>
      <c r="H62" s="6" t="s">
        <v>1642</v>
      </c>
      <c r="I62" s="6" t="s">
        <v>1642</v>
      </c>
      <c r="J62" s="6" t="s">
        <v>1642</v>
      </c>
      <c r="K62" s="5" t="s">
        <v>1642</v>
      </c>
      <c r="L62" s="5" t="s">
        <v>1642</v>
      </c>
      <c r="M62" s="5" t="s">
        <v>1641</v>
      </c>
      <c r="N62" s="5" t="s">
        <v>1641</v>
      </c>
    </row>
    <row r="63" spans="1:14" ht="26.25" thickBot="1">
      <c r="A63" s="5" t="s">
        <v>1269</v>
      </c>
      <c r="B63" s="5" t="s">
        <v>1532</v>
      </c>
      <c r="C63" s="5" t="s">
        <v>1533</v>
      </c>
      <c r="D63" s="6" t="s">
        <v>1643</v>
      </c>
      <c r="E63" s="5" t="s">
        <v>1643</v>
      </c>
      <c r="F63" s="5" t="s">
        <v>1643</v>
      </c>
      <c r="G63" s="5" t="s">
        <v>1643</v>
      </c>
      <c r="H63" s="6" t="s">
        <v>1643</v>
      </c>
      <c r="I63" s="6" t="s">
        <v>1643</v>
      </c>
      <c r="J63" s="6" t="s">
        <v>1643</v>
      </c>
      <c r="K63" s="5" t="s">
        <v>1643</v>
      </c>
      <c r="L63" s="5" t="s">
        <v>1643</v>
      </c>
      <c r="M63" s="5" t="s">
        <v>1641</v>
      </c>
      <c r="N63" s="5" t="s">
        <v>1641</v>
      </c>
    </row>
    <row r="64" spans="1:14" ht="153.75" thickBot="1">
      <c r="A64" s="5" t="s">
        <v>1270</v>
      </c>
      <c r="B64" s="5" t="s">
        <v>1534</v>
      </c>
      <c r="C64" s="5" t="s">
        <v>1535</v>
      </c>
      <c r="D64" s="6" t="s">
        <v>1642</v>
      </c>
      <c r="E64" s="5" t="s">
        <v>1642</v>
      </c>
      <c r="F64" s="5" t="s">
        <v>1642</v>
      </c>
      <c r="G64" s="5" t="s">
        <v>1642</v>
      </c>
      <c r="H64" s="6" t="s">
        <v>1642</v>
      </c>
      <c r="I64" s="6" t="s">
        <v>1642</v>
      </c>
      <c r="J64" s="6" t="s">
        <v>1642</v>
      </c>
      <c r="K64" s="5" t="s">
        <v>1642</v>
      </c>
      <c r="L64" s="5" t="s">
        <v>1642</v>
      </c>
      <c r="M64" s="5" t="s">
        <v>1641</v>
      </c>
      <c r="N64" s="5" t="s">
        <v>1641</v>
      </c>
    </row>
    <row r="65" spans="1:14" ht="39" thickBot="1">
      <c r="A65" s="5" t="s">
        <v>1271</v>
      </c>
      <c r="B65" s="5" t="s">
        <v>1536</v>
      </c>
      <c r="C65" s="5" t="s">
        <v>1537</v>
      </c>
      <c r="D65" s="6" t="s">
        <v>1641</v>
      </c>
      <c r="E65" s="5" t="s">
        <v>1641</v>
      </c>
      <c r="F65" s="5" t="s">
        <v>1641</v>
      </c>
      <c r="G65" s="5" t="s">
        <v>1641</v>
      </c>
      <c r="H65" s="6" t="s">
        <v>1641</v>
      </c>
      <c r="I65" s="6" t="s">
        <v>1641</v>
      </c>
      <c r="J65" s="6" t="s">
        <v>1641</v>
      </c>
      <c r="K65" s="5" t="s">
        <v>1641</v>
      </c>
      <c r="L65" s="5" t="s">
        <v>1643</v>
      </c>
      <c r="M65" s="5" t="s">
        <v>1641</v>
      </c>
      <c r="N65" s="5" t="s">
        <v>1641</v>
      </c>
    </row>
    <row r="66" spans="1:14" ht="39" thickBot="1">
      <c r="A66" s="5" t="s">
        <v>1272</v>
      </c>
      <c r="B66" s="5" t="s">
        <v>1538</v>
      </c>
      <c r="C66" s="5" t="s">
        <v>1539</v>
      </c>
      <c r="D66" s="6" t="s">
        <v>1641</v>
      </c>
      <c r="E66" s="5" t="s">
        <v>1641</v>
      </c>
      <c r="F66" s="5" t="s">
        <v>1641</v>
      </c>
      <c r="G66" s="5" t="s">
        <v>1641</v>
      </c>
      <c r="H66" s="6" t="s">
        <v>1641</v>
      </c>
      <c r="I66" s="6" t="s">
        <v>1641</v>
      </c>
      <c r="J66" s="6" t="s">
        <v>1641</v>
      </c>
      <c r="K66" s="5" t="s">
        <v>1641</v>
      </c>
      <c r="L66" s="5" t="s">
        <v>1642</v>
      </c>
      <c r="M66" s="5" t="s">
        <v>1641</v>
      </c>
      <c r="N66" s="5" t="s">
        <v>1641</v>
      </c>
    </row>
    <row r="67" spans="1:14" ht="39" thickBot="1">
      <c r="A67" s="5" t="s">
        <v>1273</v>
      </c>
      <c r="B67" s="5" t="s">
        <v>1540</v>
      </c>
      <c r="C67" s="5" t="s">
        <v>1553</v>
      </c>
      <c r="D67" s="6" t="s">
        <v>1641</v>
      </c>
      <c r="E67" s="5" t="s">
        <v>1641</v>
      </c>
      <c r="F67" s="5" t="s">
        <v>1641</v>
      </c>
      <c r="G67" s="5" t="s">
        <v>1641</v>
      </c>
      <c r="H67" s="6" t="s">
        <v>1641</v>
      </c>
      <c r="I67" s="6" t="s">
        <v>1641</v>
      </c>
      <c r="J67" s="6" t="s">
        <v>1641</v>
      </c>
      <c r="K67" s="5" t="s">
        <v>1641</v>
      </c>
      <c r="L67" s="5" t="s">
        <v>1644</v>
      </c>
      <c r="M67" s="5" t="s">
        <v>1641</v>
      </c>
      <c r="N67" s="5" t="s">
        <v>1641</v>
      </c>
    </row>
    <row r="68" spans="1:14" ht="115.5" thickBot="1">
      <c r="A68" s="8" t="s">
        <v>1274</v>
      </c>
      <c r="B68" s="5" t="s">
        <v>1554</v>
      </c>
      <c r="C68" s="5" t="s">
        <v>1555</v>
      </c>
      <c r="D68" s="6" t="s">
        <v>1642</v>
      </c>
      <c r="E68" s="5" t="s">
        <v>1642</v>
      </c>
      <c r="F68" s="5" t="s">
        <v>1642</v>
      </c>
      <c r="G68" s="5" t="s">
        <v>1642</v>
      </c>
      <c r="H68" s="6" t="s">
        <v>1642</v>
      </c>
      <c r="I68" s="6" t="s">
        <v>1642</v>
      </c>
      <c r="J68" s="6" t="s">
        <v>1642</v>
      </c>
      <c r="K68" s="5" t="s">
        <v>1642</v>
      </c>
      <c r="L68" s="5" t="s">
        <v>1642</v>
      </c>
      <c r="M68" s="5" t="s">
        <v>1641</v>
      </c>
      <c r="N68" s="5" t="s">
        <v>1641</v>
      </c>
    </row>
    <row r="69" spans="1:14" ht="26.25" thickBot="1">
      <c r="A69" s="8" t="s">
        <v>1275</v>
      </c>
      <c r="B69" s="5" t="s">
        <v>1556</v>
      </c>
      <c r="C69" s="5" t="s">
        <v>201</v>
      </c>
      <c r="D69" s="6" t="s">
        <v>1643</v>
      </c>
      <c r="E69" s="5" t="s">
        <v>1643</v>
      </c>
      <c r="F69" s="5" t="s">
        <v>1641</v>
      </c>
      <c r="G69" s="5" t="s">
        <v>1642</v>
      </c>
      <c r="H69" s="6" t="s">
        <v>1641</v>
      </c>
      <c r="I69" s="6" t="s">
        <v>1642</v>
      </c>
      <c r="J69" s="6" t="s">
        <v>1643</v>
      </c>
      <c r="K69" s="5" t="s">
        <v>1643</v>
      </c>
      <c r="L69" s="18" t="s">
        <v>1643</v>
      </c>
      <c r="M69" s="5" t="s">
        <v>1641</v>
      </c>
      <c r="N69" s="5" t="s">
        <v>1643</v>
      </c>
    </row>
    <row r="70" spans="1:14" ht="26.25" thickBot="1">
      <c r="A70" s="5" t="s">
        <v>1276</v>
      </c>
      <c r="B70" s="5" t="s">
        <v>1557</v>
      </c>
      <c r="C70" s="5" t="s">
        <v>1558</v>
      </c>
      <c r="D70" s="6" t="s">
        <v>1642</v>
      </c>
      <c r="E70" s="5" t="s">
        <v>1642</v>
      </c>
      <c r="F70" s="5" t="s">
        <v>1641</v>
      </c>
      <c r="G70" s="5" t="s">
        <v>1641</v>
      </c>
      <c r="H70" s="6" t="s">
        <v>1641</v>
      </c>
      <c r="I70" s="6" t="s">
        <v>1642</v>
      </c>
      <c r="J70" s="6" t="s">
        <v>1642</v>
      </c>
      <c r="K70" s="5" t="s">
        <v>1642</v>
      </c>
      <c r="L70" s="5" t="s">
        <v>1642</v>
      </c>
      <c r="M70" s="5" t="s">
        <v>1641</v>
      </c>
      <c r="N70" s="5" t="s">
        <v>1642</v>
      </c>
    </row>
    <row r="71" spans="1:14" ht="26.25" thickBot="1">
      <c r="A71" s="5" t="s">
        <v>1277</v>
      </c>
      <c r="B71" s="5" t="s">
        <v>1559</v>
      </c>
      <c r="C71" s="5" t="s">
        <v>1560</v>
      </c>
      <c r="D71" s="6" t="s">
        <v>1642</v>
      </c>
      <c r="E71" s="5" t="s">
        <v>1642</v>
      </c>
      <c r="F71" s="5" t="s">
        <v>1641</v>
      </c>
      <c r="G71" s="5" t="s">
        <v>1641</v>
      </c>
      <c r="H71" s="6" t="s">
        <v>1641</v>
      </c>
      <c r="I71" s="6" t="s">
        <v>1642</v>
      </c>
      <c r="J71" s="6" t="s">
        <v>1642</v>
      </c>
      <c r="K71" s="5" t="s">
        <v>1642</v>
      </c>
      <c r="L71" s="5" t="s">
        <v>1642</v>
      </c>
      <c r="M71" s="5" t="s">
        <v>1641</v>
      </c>
      <c r="N71" s="5" t="s">
        <v>1642</v>
      </c>
    </row>
    <row r="72" spans="1:14" ht="26.25" thickBot="1">
      <c r="A72" s="5" t="s">
        <v>1278</v>
      </c>
      <c r="B72" s="5" t="s">
        <v>1561</v>
      </c>
      <c r="C72" s="5" t="s">
        <v>1562</v>
      </c>
      <c r="D72" s="6" t="s">
        <v>1642</v>
      </c>
      <c r="E72" s="5" t="s">
        <v>1642</v>
      </c>
      <c r="F72" s="5" t="s">
        <v>1641</v>
      </c>
      <c r="G72" s="5" t="s">
        <v>1641</v>
      </c>
      <c r="H72" s="6" t="s">
        <v>1641</v>
      </c>
      <c r="I72" s="6" t="s">
        <v>1642</v>
      </c>
      <c r="J72" s="6" t="s">
        <v>1642</v>
      </c>
      <c r="K72" s="5" t="s">
        <v>1642</v>
      </c>
      <c r="L72" s="5" t="s">
        <v>1642</v>
      </c>
      <c r="M72" s="5" t="s">
        <v>1641</v>
      </c>
      <c r="N72" s="5" t="s">
        <v>1642</v>
      </c>
    </row>
    <row r="73" spans="1:14" ht="26.25" thickBot="1">
      <c r="A73" s="5" t="s">
        <v>1279</v>
      </c>
      <c r="B73" s="5" t="s">
        <v>1563</v>
      </c>
      <c r="C73" s="5" t="s">
        <v>1564</v>
      </c>
      <c r="D73" s="6" t="s">
        <v>1641</v>
      </c>
      <c r="E73" s="5" t="s">
        <v>1641</v>
      </c>
      <c r="F73" s="5" t="s">
        <v>1641</v>
      </c>
      <c r="G73" s="5" t="s">
        <v>1641</v>
      </c>
      <c r="H73" s="6" t="s">
        <v>1641</v>
      </c>
      <c r="I73" s="6" t="s">
        <v>1641</v>
      </c>
      <c r="J73" s="6" t="s">
        <v>1641</v>
      </c>
      <c r="K73" s="5" t="s">
        <v>1641</v>
      </c>
      <c r="L73" s="5" t="s">
        <v>1642</v>
      </c>
      <c r="M73" s="5" t="s">
        <v>1641</v>
      </c>
      <c r="N73" s="5" t="s">
        <v>1641</v>
      </c>
    </row>
    <row r="74" spans="1:14" ht="26.25" thickBot="1">
      <c r="A74" s="5" t="s">
        <v>1280</v>
      </c>
      <c r="B74" s="5" t="s">
        <v>1565</v>
      </c>
      <c r="C74" s="5" t="s">
        <v>1566</v>
      </c>
      <c r="D74" s="6" t="s">
        <v>1641</v>
      </c>
      <c r="E74" s="5" t="s">
        <v>1641</v>
      </c>
      <c r="F74" s="5" t="s">
        <v>1641</v>
      </c>
      <c r="G74" s="5" t="s">
        <v>1641</v>
      </c>
      <c r="H74" s="6" t="s">
        <v>1641</v>
      </c>
      <c r="I74" s="6" t="s">
        <v>1641</v>
      </c>
      <c r="J74" s="6" t="s">
        <v>1641</v>
      </c>
      <c r="K74" s="5" t="s">
        <v>1641</v>
      </c>
      <c r="L74" s="5" t="s">
        <v>1642</v>
      </c>
      <c r="M74" s="5" t="s">
        <v>1641</v>
      </c>
      <c r="N74" s="5" t="s">
        <v>1641</v>
      </c>
    </row>
    <row r="75" spans="1:14" ht="26.25" thickBot="1">
      <c r="A75" s="5" t="s">
        <v>1281</v>
      </c>
      <c r="B75" s="5" t="s">
        <v>1567</v>
      </c>
      <c r="C75" s="5" t="s">
        <v>1568</v>
      </c>
      <c r="D75" s="6" t="s">
        <v>1641</v>
      </c>
      <c r="E75" s="5" t="s">
        <v>1641</v>
      </c>
      <c r="F75" s="5" t="s">
        <v>1641</v>
      </c>
      <c r="G75" s="5" t="s">
        <v>1641</v>
      </c>
      <c r="H75" s="6" t="s">
        <v>1641</v>
      </c>
      <c r="I75" s="6" t="s">
        <v>1641</v>
      </c>
      <c r="J75" s="6" t="s">
        <v>1641</v>
      </c>
      <c r="K75" s="5" t="s">
        <v>1641</v>
      </c>
      <c r="L75" s="5" t="s">
        <v>1643</v>
      </c>
      <c r="M75" s="5" t="s">
        <v>1641</v>
      </c>
      <c r="N75" s="5" t="s">
        <v>1642</v>
      </c>
    </row>
    <row r="76" spans="1:14" ht="90" thickBot="1">
      <c r="A76" s="5" t="s">
        <v>1282</v>
      </c>
      <c r="B76" s="5" t="s">
        <v>1569</v>
      </c>
      <c r="C76" s="5" t="s">
        <v>1570</v>
      </c>
      <c r="D76" s="6" t="s">
        <v>1642</v>
      </c>
      <c r="E76" s="5" t="s">
        <v>1642</v>
      </c>
      <c r="F76" s="5" t="s">
        <v>1643</v>
      </c>
      <c r="G76" s="5" t="s">
        <v>1641</v>
      </c>
      <c r="H76" s="6" t="s">
        <v>1643</v>
      </c>
      <c r="I76" s="6" t="s">
        <v>1642</v>
      </c>
      <c r="J76" s="6" t="s">
        <v>1642</v>
      </c>
      <c r="K76" s="5" t="s">
        <v>1642</v>
      </c>
      <c r="L76" s="5" t="s">
        <v>1642</v>
      </c>
      <c r="M76" s="5" t="s">
        <v>1641</v>
      </c>
      <c r="N76" s="5" t="s">
        <v>1641</v>
      </c>
    </row>
    <row r="77" spans="1:14" ht="51.75" thickBot="1">
      <c r="A77" s="5" t="s">
        <v>1283</v>
      </c>
      <c r="B77" s="5" t="s">
        <v>1571</v>
      </c>
      <c r="C77" s="5" t="s">
        <v>1572</v>
      </c>
      <c r="D77" s="6" t="s">
        <v>1642</v>
      </c>
      <c r="E77" s="5" t="s">
        <v>1642</v>
      </c>
      <c r="F77" s="5" t="s">
        <v>1643</v>
      </c>
      <c r="G77" s="5" t="s">
        <v>1641</v>
      </c>
      <c r="H77" s="6" t="s">
        <v>1643</v>
      </c>
      <c r="I77" s="6" t="s">
        <v>1642</v>
      </c>
      <c r="J77" s="6" t="s">
        <v>1642</v>
      </c>
      <c r="K77" s="5" t="s">
        <v>1642</v>
      </c>
      <c r="L77" s="5" t="s">
        <v>1642</v>
      </c>
      <c r="M77" s="5" t="s">
        <v>1641</v>
      </c>
      <c r="N77" s="5" t="s">
        <v>1641</v>
      </c>
    </row>
    <row r="78" spans="1:14" ht="26.25" thickBot="1">
      <c r="A78" s="8" t="s">
        <v>1284</v>
      </c>
      <c r="B78" s="5" t="s">
        <v>1573</v>
      </c>
      <c r="C78" s="5" t="s">
        <v>1793</v>
      </c>
      <c r="D78" s="6" t="s">
        <v>1641</v>
      </c>
      <c r="E78" s="5" t="s">
        <v>1641</v>
      </c>
      <c r="F78" s="5" t="s">
        <v>1641</v>
      </c>
      <c r="G78" s="5" t="s">
        <v>1641</v>
      </c>
      <c r="H78" s="6" t="s">
        <v>1641</v>
      </c>
      <c r="I78" s="6" t="s">
        <v>1641</v>
      </c>
      <c r="J78" s="6" t="s">
        <v>1641</v>
      </c>
      <c r="K78" s="5" t="s">
        <v>1643</v>
      </c>
      <c r="L78" s="5" t="s">
        <v>1643</v>
      </c>
      <c r="M78" s="5" t="s">
        <v>1643</v>
      </c>
      <c r="N78" s="5" t="s">
        <v>1641</v>
      </c>
    </row>
    <row r="79" spans="1:14" ht="26.25" thickBot="1">
      <c r="A79" s="5" t="s">
        <v>1285</v>
      </c>
      <c r="B79" s="5" t="s">
        <v>1574</v>
      </c>
      <c r="C79" s="5" t="s">
        <v>1575</v>
      </c>
      <c r="D79" s="6" t="s">
        <v>1641</v>
      </c>
      <c r="E79" s="5" t="s">
        <v>1641</v>
      </c>
      <c r="F79" s="5" t="s">
        <v>1641</v>
      </c>
      <c r="G79" s="5" t="s">
        <v>1641</v>
      </c>
      <c r="H79" s="6" t="s">
        <v>1641</v>
      </c>
      <c r="I79" s="6" t="s">
        <v>1641</v>
      </c>
      <c r="J79" s="6" t="s">
        <v>1641</v>
      </c>
      <c r="K79" s="5" t="s">
        <v>1641</v>
      </c>
      <c r="L79" s="5" t="s">
        <v>1641</v>
      </c>
      <c r="M79" s="5" t="s">
        <v>1641</v>
      </c>
      <c r="N79" s="5" t="s">
        <v>1643</v>
      </c>
    </row>
    <row r="80" spans="1:14" ht="39" thickBot="1">
      <c r="A80" s="5" t="s">
        <v>1286</v>
      </c>
      <c r="B80" s="5" t="s">
        <v>1576</v>
      </c>
      <c r="C80" s="5" t="s">
        <v>1577</v>
      </c>
      <c r="D80" s="6" t="s">
        <v>1641</v>
      </c>
      <c r="E80" s="5" t="s">
        <v>1641</v>
      </c>
      <c r="F80" s="5" t="s">
        <v>1641</v>
      </c>
      <c r="G80" s="5" t="s">
        <v>1641</v>
      </c>
      <c r="H80" s="6" t="s">
        <v>1641</v>
      </c>
      <c r="I80" s="6" t="s">
        <v>1641</v>
      </c>
      <c r="J80" s="6" t="s">
        <v>1641</v>
      </c>
      <c r="K80" s="5" t="s">
        <v>1641</v>
      </c>
      <c r="L80" s="5" t="s">
        <v>1641</v>
      </c>
      <c r="M80" s="5" t="s">
        <v>1641</v>
      </c>
      <c r="N80" s="5" t="s">
        <v>1643</v>
      </c>
    </row>
    <row r="81" spans="1:14" ht="39" thickBot="1">
      <c r="A81" s="5" t="s">
        <v>1287</v>
      </c>
      <c r="B81" s="5" t="s">
        <v>1578</v>
      </c>
      <c r="C81" s="5" t="s">
        <v>1579</v>
      </c>
      <c r="D81" s="6" t="s">
        <v>1641</v>
      </c>
      <c r="E81" s="5" t="s">
        <v>1641</v>
      </c>
      <c r="F81" s="5" t="s">
        <v>1641</v>
      </c>
      <c r="G81" s="5" t="s">
        <v>1641</v>
      </c>
      <c r="H81" s="6" t="s">
        <v>1641</v>
      </c>
      <c r="I81" s="6" t="s">
        <v>1641</v>
      </c>
      <c r="J81" s="6" t="s">
        <v>1641</v>
      </c>
      <c r="K81" s="5" t="s">
        <v>1641</v>
      </c>
      <c r="L81" s="5" t="s">
        <v>1641</v>
      </c>
      <c r="M81" s="5" t="s">
        <v>1641</v>
      </c>
      <c r="N81" s="5" t="s">
        <v>1643</v>
      </c>
    </row>
    <row r="82" spans="1:14" ht="39" thickBot="1">
      <c r="A82" s="5" t="s">
        <v>1288</v>
      </c>
      <c r="B82" s="5" t="s">
        <v>1580</v>
      </c>
      <c r="C82" s="5" t="s">
        <v>1581</v>
      </c>
      <c r="D82" s="6" t="s">
        <v>1641</v>
      </c>
      <c r="E82" s="5" t="s">
        <v>1641</v>
      </c>
      <c r="F82" s="5" t="s">
        <v>1641</v>
      </c>
      <c r="G82" s="5" t="s">
        <v>1643</v>
      </c>
      <c r="H82" s="6" t="s">
        <v>1641</v>
      </c>
      <c r="I82" s="6" t="s">
        <v>1642</v>
      </c>
      <c r="J82" s="6" t="s">
        <v>1641</v>
      </c>
      <c r="K82" s="5" t="s">
        <v>1643</v>
      </c>
      <c r="L82" s="5" t="s">
        <v>1641</v>
      </c>
      <c r="M82" s="5" t="s">
        <v>1643</v>
      </c>
      <c r="N82" s="5" t="s">
        <v>1643</v>
      </c>
    </row>
    <row r="83" spans="1:14" ht="26.25" thickBot="1">
      <c r="A83" s="5" t="s">
        <v>1289</v>
      </c>
      <c r="B83" s="5" t="s">
        <v>1582</v>
      </c>
      <c r="C83" s="5" t="s">
        <v>1583</v>
      </c>
      <c r="D83" s="6" t="s">
        <v>1641</v>
      </c>
      <c r="E83" s="5" t="s">
        <v>1641</v>
      </c>
      <c r="F83" s="5" t="s">
        <v>1641</v>
      </c>
      <c r="G83" s="5" t="s">
        <v>1641</v>
      </c>
      <c r="H83" s="6" t="s">
        <v>1641</v>
      </c>
      <c r="I83" s="6" t="s">
        <v>1641</v>
      </c>
      <c r="J83" s="6" t="s">
        <v>1641</v>
      </c>
      <c r="K83" s="5" t="s">
        <v>1641</v>
      </c>
      <c r="L83" s="5" t="s">
        <v>1641</v>
      </c>
      <c r="M83" s="5" t="s">
        <v>1641</v>
      </c>
      <c r="N83" s="5" t="s">
        <v>1643</v>
      </c>
    </row>
    <row r="84" spans="1:14" ht="26.25" thickBot="1">
      <c r="A84" s="5" t="s">
        <v>1290</v>
      </c>
      <c r="B84" s="5" t="s">
        <v>1584</v>
      </c>
      <c r="C84" s="5" t="s">
        <v>1585</v>
      </c>
      <c r="D84" s="6" t="s">
        <v>1641</v>
      </c>
      <c r="E84" s="5" t="s">
        <v>1641</v>
      </c>
      <c r="F84" s="5" t="s">
        <v>1641</v>
      </c>
      <c r="G84" s="8" t="s">
        <v>1641</v>
      </c>
      <c r="H84" s="6" t="s">
        <v>1641</v>
      </c>
      <c r="I84" s="6" t="s">
        <v>1641</v>
      </c>
      <c r="J84" s="6" t="s">
        <v>1641</v>
      </c>
      <c r="K84" s="5" t="s">
        <v>1641</v>
      </c>
      <c r="L84" s="5" t="s">
        <v>1641</v>
      </c>
      <c r="M84" s="5" t="s">
        <v>1643</v>
      </c>
      <c r="N84" s="5" t="s">
        <v>1643</v>
      </c>
    </row>
    <row r="85" spans="1:14" ht="51.75" thickBot="1">
      <c r="A85" s="5" t="s">
        <v>1291</v>
      </c>
      <c r="B85" s="5" t="s">
        <v>1586</v>
      </c>
      <c r="C85" s="5" t="s">
        <v>1587</v>
      </c>
      <c r="D85" s="6" t="s">
        <v>1642</v>
      </c>
      <c r="E85" s="5" t="s">
        <v>1642</v>
      </c>
      <c r="F85" s="5" t="s">
        <v>1642</v>
      </c>
      <c r="G85" s="5" t="s">
        <v>1642</v>
      </c>
      <c r="H85" s="6" t="s">
        <v>1642</v>
      </c>
      <c r="I85" s="6" t="s">
        <v>1642</v>
      </c>
      <c r="J85" s="6" t="s">
        <v>1641</v>
      </c>
      <c r="K85" s="5" t="s">
        <v>1641</v>
      </c>
      <c r="L85" s="5" t="s">
        <v>1642</v>
      </c>
      <c r="M85" s="5" t="s">
        <v>1641</v>
      </c>
      <c r="N85" s="5" t="s">
        <v>1642</v>
      </c>
    </row>
    <row r="86" spans="1:14" ht="51.75" thickBot="1">
      <c r="A86" s="5" t="s">
        <v>1292</v>
      </c>
      <c r="B86" s="5" t="s">
        <v>1588</v>
      </c>
      <c r="C86" s="5" t="s">
        <v>1590</v>
      </c>
      <c r="D86" s="6" t="s">
        <v>1642</v>
      </c>
      <c r="E86" s="5" t="s">
        <v>1642</v>
      </c>
      <c r="F86" s="5" t="s">
        <v>1642</v>
      </c>
      <c r="G86" s="5" t="s">
        <v>1641</v>
      </c>
      <c r="H86" s="6" t="s">
        <v>1642</v>
      </c>
      <c r="I86" s="6" t="s">
        <v>1642</v>
      </c>
      <c r="J86" s="6" t="s">
        <v>1641</v>
      </c>
      <c r="K86" s="5" t="s">
        <v>1641</v>
      </c>
      <c r="L86" s="5" t="s">
        <v>1642</v>
      </c>
      <c r="M86" s="5" t="s">
        <v>1641</v>
      </c>
      <c r="N86" s="5" t="s">
        <v>1642</v>
      </c>
    </row>
    <row r="87" spans="1:14" ht="51.75" thickBot="1">
      <c r="A87" s="5" t="s">
        <v>1293</v>
      </c>
      <c r="B87" s="5" t="s">
        <v>1589</v>
      </c>
      <c r="C87" s="5" t="s">
        <v>1592</v>
      </c>
      <c r="D87" s="6" t="s">
        <v>1641</v>
      </c>
      <c r="E87" s="5" t="s">
        <v>1641</v>
      </c>
      <c r="F87" s="5" t="s">
        <v>1641</v>
      </c>
      <c r="G87" s="5" t="s">
        <v>1641</v>
      </c>
      <c r="H87" s="6" t="s">
        <v>1641</v>
      </c>
      <c r="I87" s="6" t="s">
        <v>1641</v>
      </c>
      <c r="J87" s="6" t="s">
        <v>1641</v>
      </c>
      <c r="K87" s="5" t="s">
        <v>1641</v>
      </c>
      <c r="L87" s="5" t="s">
        <v>1642</v>
      </c>
      <c r="M87" s="5" t="s">
        <v>1641</v>
      </c>
      <c r="N87" s="5" t="s">
        <v>1642</v>
      </c>
    </row>
    <row r="88" spans="1:14" ht="51.75" thickBot="1">
      <c r="A88" s="5" t="s">
        <v>1294</v>
      </c>
      <c r="B88" s="5" t="s">
        <v>1591</v>
      </c>
      <c r="C88" s="5" t="s">
        <v>1594</v>
      </c>
      <c r="D88" s="6" t="s">
        <v>1642</v>
      </c>
      <c r="E88" s="5" t="s">
        <v>1642</v>
      </c>
      <c r="F88" s="5" t="s">
        <v>1641</v>
      </c>
      <c r="G88" s="5" t="s">
        <v>1642</v>
      </c>
      <c r="H88" s="6" t="s">
        <v>1641</v>
      </c>
      <c r="I88" s="6" t="s">
        <v>1642</v>
      </c>
      <c r="J88" s="6" t="s">
        <v>1641</v>
      </c>
      <c r="K88" s="5" t="s">
        <v>1641</v>
      </c>
      <c r="L88" s="5" t="s">
        <v>1641</v>
      </c>
      <c r="M88" s="5" t="s">
        <v>1641</v>
      </c>
      <c r="N88" s="5" t="s">
        <v>1641</v>
      </c>
    </row>
    <row r="89" spans="1:14" ht="51.75" thickBot="1">
      <c r="A89" s="5" t="s">
        <v>1295</v>
      </c>
      <c r="B89" s="5" t="s">
        <v>1593</v>
      </c>
      <c r="C89" s="5" t="s">
        <v>1596</v>
      </c>
      <c r="D89" s="6" t="s">
        <v>1642</v>
      </c>
      <c r="E89" s="5" t="s">
        <v>1642</v>
      </c>
      <c r="F89" s="5" t="s">
        <v>1641</v>
      </c>
      <c r="G89" s="5" t="s">
        <v>1642</v>
      </c>
      <c r="H89" s="6" t="s">
        <v>1641</v>
      </c>
      <c r="I89" s="6" t="s">
        <v>1642</v>
      </c>
      <c r="J89" s="6" t="s">
        <v>1641</v>
      </c>
      <c r="K89" s="5" t="s">
        <v>1641</v>
      </c>
      <c r="L89" s="5" t="s">
        <v>1641</v>
      </c>
      <c r="M89" s="5" t="s">
        <v>1641</v>
      </c>
      <c r="N89" s="5" t="s">
        <v>1641</v>
      </c>
    </row>
    <row r="90" spans="1:14" ht="51.75" thickBot="1">
      <c r="A90" s="5" t="s">
        <v>1296</v>
      </c>
      <c r="B90" s="5" t="s">
        <v>1595</v>
      </c>
      <c r="C90" s="5" t="s">
        <v>1598</v>
      </c>
      <c r="D90" s="6" t="s">
        <v>1641</v>
      </c>
      <c r="E90" s="5" t="s">
        <v>1642</v>
      </c>
      <c r="F90" s="5" t="s">
        <v>1641</v>
      </c>
      <c r="G90" s="5" t="s">
        <v>1641</v>
      </c>
      <c r="H90" s="6" t="s">
        <v>1641</v>
      </c>
      <c r="I90" s="6" t="s">
        <v>1642</v>
      </c>
      <c r="J90" s="6" t="s">
        <v>1641</v>
      </c>
      <c r="K90" s="5" t="s">
        <v>1641</v>
      </c>
      <c r="L90" s="5" t="s">
        <v>1641</v>
      </c>
      <c r="M90" s="5" t="s">
        <v>1641</v>
      </c>
      <c r="N90" s="5" t="s">
        <v>1642</v>
      </c>
    </row>
    <row r="91" spans="1:14" ht="51.75" thickBot="1">
      <c r="A91" s="5" t="s">
        <v>1297</v>
      </c>
      <c r="B91" s="5" t="s">
        <v>1597</v>
      </c>
      <c r="C91" s="5" t="s">
        <v>1600</v>
      </c>
      <c r="D91" s="6" t="s">
        <v>1642</v>
      </c>
      <c r="E91" s="5" t="s">
        <v>1642</v>
      </c>
      <c r="F91" s="5" t="s">
        <v>1642</v>
      </c>
      <c r="G91" s="5" t="s">
        <v>1642</v>
      </c>
      <c r="H91" s="6" t="s">
        <v>1642</v>
      </c>
      <c r="I91" s="6" t="s">
        <v>1642</v>
      </c>
      <c r="J91" s="6" t="s">
        <v>1641</v>
      </c>
      <c r="K91" s="5" t="s">
        <v>1641</v>
      </c>
      <c r="L91" s="5" t="s">
        <v>1642</v>
      </c>
      <c r="M91" s="5" t="s">
        <v>1641</v>
      </c>
      <c r="N91" s="5" t="s">
        <v>1642</v>
      </c>
    </row>
    <row r="92" spans="1:14" ht="26.25" thickBot="1">
      <c r="A92" s="5" t="s">
        <v>1298</v>
      </c>
      <c r="B92" s="5" t="s">
        <v>1599</v>
      </c>
      <c r="C92" s="5" t="s">
        <v>202</v>
      </c>
      <c r="D92" s="6" t="s">
        <v>1642</v>
      </c>
      <c r="E92" s="5" t="s">
        <v>1642</v>
      </c>
      <c r="F92" s="5" t="s">
        <v>1641</v>
      </c>
      <c r="G92" s="5" t="s">
        <v>1643</v>
      </c>
      <c r="H92" s="6" t="s">
        <v>1641</v>
      </c>
      <c r="I92" s="6" t="s">
        <v>1642</v>
      </c>
      <c r="J92" s="6" t="s">
        <v>1641</v>
      </c>
      <c r="K92" s="5" t="s">
        <v>1642</v>
      </c>
      <c r="L92" s="5" t="s">
        <v>1642</v>
      </c>
      <c r="M92" s="5" t="s">
        <v>1641</v>
      </c>
      <c r="N92" s="5" t="s">
        <v>1642</v>
      </c>
    </row>
    <row r="93" spans="1:14" ht="39" thickBot="1">
      <c r="A93" s="5" t="s">
        <v>1299</v>
      </c>
      <c r="B93" s="5" t="s">
        <v>1601</v>
      </c>
      <c r="C93" s="5" t="s">
        <v>1602</v>
      </c>
      <c r="D93" s="6" t="s">
        <v>1642</v>
      </c>
      <c r="E93" s="5" t="s">
        <v>1642</v>
      </c>
      <c r="F93" s="5" t="s">
        <v>1641</v>
      </c>
      <c r="G93" s="5" t="s">
        <v>1641</v>
      </c>
      <c r="H93" s="6" t="s">
        <v>1641</v>
      </c>
      <c r="I93" s="6" t="s">
        <v>1642</v>
      </c>
      <c r="J93" s="6" t="s">
        <v>1642</v>
      </c>
      <c r="K93" s="5" t="s">
        <v>1642</v>
      </c>
      <c r="L93" s="5" t="s">
        <v>1642</v>
      </c>
      <c r="M93" s="5" t="s">
        <v>1641</v>
      </c>
      <c r="N93" s="5" t="s">
        <v>1642</v>
      </c>
    </row>
    <row r="94" spans="1:14" ht="26.25" thickBot="1">
      <c r="A94" s="5" t="s">
        <v>1300</v>
      </c>
      <c r="B94" s="5" t="s">
        <v>1603</v>
      </c>
      <c r="C94" s="5" t="s">
        <v>1604</v>
      </c>
      <c r="D94" s="6" t="s">
        <v>1642</v>
      </c>
      <c r="E94" s="5" t="s">
        <v>1642</v>
      </c>
      <c r="F94" s="5" t="s">
        <v>1642</v>
      </c>
      <c r="G94" s="5" t="s">
        <v>1642</v>
      </c>
      <c r="H94" s="6" t="s">
        <v>1642</v>
      </c>
      <c r="I94" s="6" t="s">
        <v>1642</v>
      </c>
      <c r="J94" s="6" t="s">
        <v>1642</v>
      </c>
      <c r="K94" s="5" t="s">
        <v>1642</v>
      </c>
      <c r="L94" s="5" t="s">
        <v>1643</v>
      </c>
      <c r="M94" s="5" t="s">
        <v>1646</v>
      </c>
      <c r="N94" s="5" t="s">
        <v>1642</v>
      </c>
    </row>
    <row r="95" spans="1:14" ht="13.5" thickBot="1">
      <c r="A95" s="5" t="s">
        <v>1301</v>
      </c>
      <c r="B95" s="5" t="s">
        <v>1605</v>
      </c>
      <c r="C95" s="5" t="s">
        <v>1606</v>
      </c>
      <c r="D95" s="6" t="s">
        <v>1642</v>
      </c>
      <c r="E95" s="5" t="s">
        <v>1642</v>
      </c>
      <c r="F95" s="5" t="s">
        <v>1642</v>
      </c>
      <c r="G95" s="5" t="s">
        <v>1642</v>
      </c>
      <c r="H95" s="6" t="s">
        <v>1642</v>
      </c>
      <c r="I95" s="6" t="s">
        <v>1642</v>
      </c>
      <c r="J95" s="6" t="s">
        <v>1642</v>
      </c>
      <c r="K95" s="5" t="s">
        <v>1642</v>
      </c>
      <c r="L95" s="5" t="s">
        <v>1642</v>
      </c>
      <c r="M95" s="5" t="s">
        <v>1641</v>
      </c>
      <c r="N95" s="5" t="s">
        <v>1642</v>
      </c>
    </row>
    <row r="96" spans="1:14" ht="26.25" thickBot="1">
      <c r="A96" s="5" t="s">
        <v>1302</v>
      </c>
      <c r="B96" s="5" t="s">
        <v>1607</v>
      </c>
      <c r="C96" s="5" t="s">
        <v>1608</v>
      </c>
      <c r="D96" s="6" t="s">
        <v>1642</v>
      </c>
      <c r="E96" s="5" t="s">
        <v>1642</v>
      </c>
      <c r="F96" s="5" t="s">
        <v>1641</v>
      </c>
      <c r="G96" s="5" t="s">
        <v>1642</v>
      </c>
      <c r="H96" s="6" t="s">
        <v>1641</v>
      </c>
      <c r="I96" s="6" t="s">
        <v>1642</v>
      </c>
      <c r="J96" s="6" t="s">
        <v>1642</v>
      </c>
      <c r="K96" s="5" t="s">
        <v>1642</v>
      </c>
      <c r="L96" s="5" t="s">
        <v>1642</v>
      </c>
      <c r="M96" s="5" t="s">
        <v>1646</v>
      </c>
      <c r="N96" s="5" t="s">
        <v>1642</v>
      </c>
    </row>
    <row r="97" spans="1:14" ht="13.5" thickBot="1">
      <c r="A97" s="5" t="s">
        <v>1303</v>
      </c>
      <c r="B97" s="5" t="s">
        <v>1609</v>
      </c>
      <c r="C97" s="5" t="s">
        <v>1610</v>
      </c>
      <c r="D97" s="6" t="s">
        <v>1642</v>
      </c>
      <c r="E97" s="5" t="s">
        <v>1642</v>
      </c>
      <c r="F97" s="5" t="s">
        <v>1642</v>
      </c>
      <c r="G97" s="5" t="s">
        <v>1642</v>
      </c>
      <c r="H97" s="6" t="s">
        <v>1642</v>
      </c>
      <c r="I97" s="6" t="s">
        <v>1642</v>
      </c>
      <c r="J97" s="6" t="s">
        <v>1642</v>
      </c>
      <c r="K97" s="5" t="s">
        <v>1642</v>
      </c>
      <c r="L97" s="5" t="s">
        <v>1642</v>
      </c>
      <c r="M97" s="5" t="s">
        <v>1641</v>
      </c>
      <c r="N97" s="5" t="s">
        <v>1642</v>
      </c>
    </row>
    <row r="98" spans="1:14" ht="26.25" thickBot="1">
      <c r="A98" s="5" t="s">
        <v>1304</v>
      </c>
      <c r="B98" s="5" t="s">
        <v>1611</v>
      </c>
      <c r="C98" s="5" t="s">
        <v>1612</v>
      </c>
      <c r="D98" s="6" t="s">
        <v>1642</v>
      </c>
      <c r="E98" s="5" t="s">
        <v>1642</v>
      </c>
      <c r="F98" s="5" t="s">
        <v>1642</v>
      </c>
      <c r="G98" s="5" t="s">
        <v>1641</v>
      </c>
      <c r="H98" s="6" t="s">
        <v>1642</v>
      </c>
      <c r="I98" s="6" t="s">
        <v>1642</v>
      </c>
      <c r="J98" s="6" t="s">
        <v>1642</v>
      </c>
      <c r="K98" s="5" t="s">
        <v>1642</v>
      </c>
      <c r="L98" s="5" t="s">
        <v>1641</v>
      </c>
      <c r="M98" s="5" t="s">
        <v>1641</v>
      </c>
      <c r="N98" s="5" t="s">
        <v>1642</v>
      </c>
    </row>
    <row r="99" spans="1:14" ht="39" thickBot="1">
      <c r="A99" s="5" t="s">
        <v>1305</v>
      </c>
      <c r="B99" s="5" t="s">
        <v>1613</v>
      </c>
      <c r="C99" s="5" t="s">
        <v>1614</v>
      </c>
      <c r="D99" s="6" t="s">
        <v>1642</v>
      </c>
      <c r="E99" s="5" t="s">
        <v>1642</v>
      </c>
      <c r="F99" s="5" t="s">
        <v>1643</v>
      </c>
      <c r="G99" s="5" t="s">
        <v>1643</v>
      </c>
      <c r="H99" s="6" t="s">
        <v>1643</v>
      </c>
      <c r="I99" s="6" t="s">
        <v>1642</v>
      </c>
      <c r="J99" s="6" t="s">
        <v>1642</v>
      </c>
      <c r="K99" s="5" t="s">
        <v>1642</v>
      </c>
      <c r="L99" s="5" t="s">
        <v>1643</v>
      </c>
      <c r="M99" s="5" t="s">
        <v>1641</v>
      </c>
      <c r="N99" s="5" t="s">
        <v>1642</v>
      </c>
    </row>
    <row r="100" spans="1:14" ht="26.25" thickBot="1">
      <c r="A100" s="5" t="s">
        <v>1306</v>
      </c>
      <c r="B100" s="5" t="s">
        <v>1615</v>
      </c>
      <c r="C100" s="5" t="s">
        <v>1616</v>
      </c>
      <c r="D100" s="6" t="s">
        <v>1642</v>
      </c>
      <c r="E100" s="5" t="s">
        <v>1642</v>
      </c>
      <c r="F100" s="5" t="s">
        <v>1642</v>
      </c>
      <c r="G100" s="5" t="s">
        <v>1642</v>
      </c>
      <c r="H100" s="6" t="s">
        <v>1642</v>
      </c>
      <c r="I100" s="6" t="s">
        <v>1642</v>
      </c>
      <c r="J100" s="6" t="s">
        <v>1642</v>
      </c>
      <c r="K100" s="5" t="s">
        <v>1642</v>
      </c>
      <c r="L100" s="5" t="s">
        <v>1641</v>
      </c>
      <c r="M100" s="5" t="s">
        <v>1641</v>
      </c>
      <c r="N100" s="5" t="s">
        <v>1642</v>
      </c>
    </row>
    <row r="101" spans="1:14" ht="39" thickBot="1">
      <c r="A101" s="5" t="s">
        <v>1307</v>
      </c>
      <c r="B101" s="5" t="s">
        <v>1617</v>
      </c>
      <c r="C101" s="5" t="s">
        <v>1618</v>
      </c>
      <c r="D101" s="6" t="s">
        <v>1643</v>
      </c>
      <c r="E101" s="5" t="s">
        <v>1642</v>
      </c>
      <c r="F101" s="5" t="s">
        <v>1641</v>
      </c>
      <c r="G101" s="5" t="s">
        <v>1641</v>
      </c>
      <c r="H101" s="6" t="s">
        <v>1641</v>
      </c>
      <c r="I101" s="6" t="s">
        <v>1641</v>
      </c>
      <c r="J101" s="6" t="s">
        <v>1643</v>
      </c>
      <c r="K101" s="5" t="s">
        <v>1642</v>
      </c>
      <c r="L101" s="5" t="s">
        <v>1643</v>
      </c>
      <c r="M101" s="5" t="s">
        <v>1641</v>
      </c>
      <c r="N101" s="5" t="s">
        <v>1641</v>
      </c>
    </row>
    <row r="102" spans="1:14" ht="26.25" thickBot="1">
      <c r="A102" s="5" t="s">
        <v>1308</v>
      </c>
      <c r="B102" s="5" t="s">
        <v>1619</v>
      </c>
      <c r="C102" s="5" t="s">
        <v>1620</v>
      </c>
      <c r="D102" s="6" t="s">
        <v>1641</v>
      </c>
      <c r="E102" s="5" t="s">
        <v>1642</v>
      </c>
      <c r="F102" s="5" t="s">
        <v>1641</v>
      </c>
      <c r="G102" s="5" t="s">
        <v>1643</v>
      </c>
      <c r="H102" s="6" t="s">
        <v>1641</v>
      </c>
      <c r="I102" s="6" t="s">
        <v>1642</v>
      </c>
      <c r="J102" s="6" t="s">
        <v>1641</v>
      </c>
      <c r="K102" s="5" t="s">
        <v>1643</v>
      </c>
      <c r="L102" s="5" t="s">
        <v>1643</v>
      </c>
      <c r="M102" s="5" t="s">
        <v>1643</v>
      </c>
      <c r="N102" s="5" t="s">
        <v>1643</v>
      </c>
    </row>
    <row r="103" spans="1:14" ht="39" thickBot="1">
      <c r="A103" s="5" t="s">
        <v>1309</v>
      </c>
      <c r="B103" s="5" t="s">
        <v>1621</v>
      </c>
      <c r="C103" s="5" t="s">
        <v>1622</v>
      </c>
      <c r="D103" s="6" t="s">
        <v>1642</v>
      </c>
      <c r="E103" s="5" t="s">
        <v>1642</v>
      </c>
      <c r="F103" s="5" t="s">
        <v>1642</v>
      </c>
      <c r="G103" s="5" t="s">
        <v>1643</v>
      </c>
      <c r="H103" s="6" t="s">
        <v>1642</v>
      </c>
      <c r="I103" s="6" t="s">
        <v>1642</v>
      </c>
      <c r="J103" s="6" t="s">
        <v>1642</v>
      </c>
      <c r="K103" s="5" t="s">
        <v>1642</v>
      </c>
      <c r="L103" s="5" t="s">
        <v>1642</v>
      </c>
      <c r="M103" s="5" t="s">
        <v>1641</v>
      </c>
      <c r="N103" s="5" t="s">
        <v>1641</v>
      </c>
    </row>
    <row r="104" spans="1:14" ht="39" thickBot="1">
      <c r="A104" s="5" t="s">
        <v>1310</v>
      </c>
      <c r="B104" s="5" t="s">
        <v>1623</v>
      </c>
      <c r="C104" s="5" t="s">
        <v>1624</v>
      </c>
      <c r="D104" s="6" t="s">
        <v>1643</v>
      </c>
      <c r="E104" s="5" t="s">
        <v>1642</v>
      </c>
      <c r="F104" s="5" t="s">
        <v>1642</v>
      </c>
      <c r="G104" s="5" t="s">
        <v>1643</v>
      </c>
      <c r="H104" s="6" t="s">
        <v>1642</v>
      </c>
      <c r="I104" s="6" t="s">
        <v>1642</v>
      </c>
      <c r="J104" s="6" t="s">
        <v>1642</v>
      </c>
      <c r="K104" s="5" t="s">
        <v>1642</v>
      </c>
      <c r="L104" s="5" t="s">
        <v>1643</v>
      </c>
      <c r="M104" s="5" t="s">
        <v>1641</v>
      </c>
      <c r="N104" s="5" t="s">
        <v>1642</v>
      </c>
    </row>
    <row r="105" spans="1:14" ht="13.5" thickBot="1">
      <c r="A105" s="5" t="s">
        <v>1311</v>
      </c>
      <c r="B105" s="5" t="s">
        <v>1625</v>
      </c>
      <c r="C105" s="5" t="s">
        <v>1626</v>
      </c>
      <c r="D105" s="6" t="s">
        <v>1642</v>
      </c>
      <c r="E105" s="5" t="s">
        <v>1642</v>
      </c>
      <c r="F105" s="5" t="s">
        <v>1642</v>
      </c>
      <c r="G105" s="5" t="s">
        <v>1642</v>
      </c>
      <c r="H105" s="6" t="s">
        <v>1642</v>
      </c>
      <c r="I105" s="6" t="s">
        <v>1642</v>
      </c>
      <c r="J105" s="6" t="s">
        <v>1642</v>
      </c>
      <c r="K105" s="5" t="s">
        <v>1642</v>
      </c>
      <c r="L105" s="5" t="s">
        <v>1645</v>
      </c>
      <c r="M105" s="5" t="s">
        <v>1641</v>
      </c>
      <c r="N105" s="5" t="s">
        <v>1642</v>
      </c>
    </row>
    <row r="106" spans="1:14" ht="13.5" thickBot="1">
      <c r="A106" s="5" t="s">
        <v>1312</v>
      </c>
      <c r="B106" s="5" t="s">
        <v>1627</v>
      </c>
      <c r="C106" s="5" t="s">
        <v>1626</v>
      </c>
      <c r="D106" s="6" t="s">
        <v>1642</v>
      </c>
      <c r="E106" s="5" t="s">
        <v>1642</v>
      </c>
      <c r="F106" s="5" t="s">
        <v>1642</v>
      </c>
      <c r="G106" s="5" t="s">
        <v>1642</v>
      </c>
      <c r="H106" s="6" t="s">
        <v>1642</v>
      </c>
      <c r="I106" s="6" t="s">
        <v>1642</v>
      </c>
      <c r="J106" s="6" t="s">
        <v>1642</v>
      </c>
      <c r="K106" s="5" t="s">
        <v>1642</v>
      </c>
      <c r="L106" s="5" t="s">
        <v>1642</v>
      </c>
      <c r="M106" s="5" t="s">
        <v>1641</v>
      </c>
      <c r="N106" s="5" t="s">
        <v>1642</v>
      </c>
    </row>
    <row r="107" spans="1:14" ht="13.5" thickBot="1">
      <c r="A107" s="5" t="s">
        <v>1313</v>
      </c>
      <c r="B107" s="5" t="s">
        <v>1628</v>
      </c>
      <c r="C107" s="5" t="s">
        <v>1626</v>
      </c>
      <c r="D107" s="6" t="s">
        <v>1642</v>
      </c>
      <c r="E107" s="5" t="s">
        <v>1642</v>
      </c>
      <c r="F107" s="5" t="s">
        <v>1642</v>
      </c>
      <c r="G107" s="5" t="s">
        <v>1642</v>
      </c>
      <c r="H107" s="6" t="s">
        <v>1642</v>
      </c>
      <c r="I107" s="6" t="s">
        <v>1642</v>
      </c>
      <c r="J107" s="6" t="s">
        <v>1642</v>
      </c>
      <c r="K107" s="5" t="s">
        <v>1642</v>
      </c>
      <c r="L107" s="5" t="s">
        <v>1641</v>
      </c>
      <c r="M107" s="18" t="s">
        <v>1645</v>
      </c>
      <c r="N107" s="5" t="s">
        <v>1642</v>
      </c>
    </row>
    <row r="108" spans="1:14" ht="13.5" thickBot="1">
      <c r="A108" s="5" t="s">
        <v>1314</v>
      </c>
      <c r="B108" s="5" t="s">
        <v>1629</v>
      </c>
      <c r="C108" s="5" t="s">
        <v>1626</v>
      </c>
      <c r="D108" s="6" t="s">
        <v>1642</v>
      </c>
      <c r="E108" s="5" t="s">
        <v>1642</v>
      </c>
      <c r="F108" s="5" t="s">
        <v>1642</v>
      </c>
      <c r="G108" s="5" t="s">
        <v>1642</v>
      </c>
      <c r="H108" s="6" t="s">
        <v>1642</v>
      </c>
      <c r="I108" s="6" t="s">
        <v>1642</v>
      </c>
      <c r="J108" s="6" t="s">
        <v>1642</v>
      </c>
      <c r="K108" s="5" t="s">
        <v>1642</v>
      </c>
      <c r="L108" s="5" t="s">
        <v>1641</v>
      </c>
      <c r="M108" s="18" t="s">
        <v>1642</v>
      </c>
      <c r="N108" s="5" t="s">
        <v>1642</v>
      </c>
    </row>
    <row r="109" spans="1:14" ht="13.5" thickBot="1">
      <c r="A109" s="5" t="s">
        <v>1315</v>
      </c>
      <c r="B109" s="5" t="s">
        <v>1630</v>
      </c>
      <c r="C109" s="5" t="s">
        <v>1626</v>
      </c>
      <c r="D109" s="6" t="s">
        <v>1642</v>
      </c>
      <c r="E109" s="5" t="s">
        <v>1642</v>
      </c>
      <c r="F109" s="5" t="s">
        <v>1642</v>
      </c>
      <c r="G109" s="5" t="s">
        <v>1642</v>
      </c>
      <c r="H109" s="6" t="s">
        <v>1642</v>
      </c>
      <c r="I109" s="6" t="s">
        <v>1642</v>
      </c>
      <c r="J109" s="5" t="s">
        <v>1642</v>
      </c>
      <c r="K109" s="5" t="s">
        <v>1642</v>
      </c>
      <c r="L109" s="5" t="s">
        <v>1641</v>
      </c>
      <c r="M109" s="5" t="s">
        <v>1641</v>
      </c>
      <c r="N109" s="5" t="s">
        <v>1642</v>
      </c>
    </row>
    <row r="110" ht="12.75">
      <c r="H110" s="2"/>
    </row>
  </sheetData>
  <sheetProtection/>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2:N48"/>
  <sheetViews>
    <sheetView zoomScale="75" zoomScaleNormal="75" zoomScalePageLayoutView="0" workbookViewId="0" topLeftCell="A9">
      <selection activeCell="C17" sqref="C17"/>
    </sheetView>
  </sheetViews>
  <sheetFormatPr defaultColWidth="10.28125" defaultRowHeight="12.75"/>
  <cols>
    <col min="1" max="2" width="10.28125" style="1" customWidth="1"/>
    <col min="3" max="3" width="91.00390625" style="1" customWidth="1"/>
    <col min="4" max="16384" width="10.28125" style="1" customWidth="1"/>
  </cols>
  <sheetData>
    <row r="2" spans="4:12" ht="12.75">
      <c r="D2" s="1" t="s">
        <v>1641</v>
      </c>
      <c r="E2" s="1" t="s">
        <v>1642</v>
      </c>
      <c r="F2" s="1" t="s">
        <v>1643</v>
      </c>
      <c r="G2" s="1" t="s">
        <v>1644</v>
      </c>
      <c r="H2" s="1" t="s">
        <v>1645</v>
      </c>
      <c r="I2" s="1" t="s">
        <v>1649</v>
      </c>
      <c r="K2" s="1" t="s">
        <v>1651</v>
      </c>
      <c r="L2" s="1">
        <v>41</v>
      </c>
    </row>
    <row r="3" spans="4:12" ht="25.5">
      <c r="D3" s="1">
        <f>COUNTIF(D8:D48,"N/A")</f>
        <v>0</v>
      </c>
      <c r="E3" s="1">
        <f>COUNTIF(D8:D48,"DD")</f>
        <v>2</v>
      </c>
      <c r="F3" s="1">
        <f>COUNTIF(D8:D48,"Yes")</f>
        <v>39</v>
      </c>
      <c r="G3" s="1">
        <f>COUNTIF(D8:D48,"No")</f>
        <v>0</v>
      </c>
      <c r="H3" s="1">
        <f>COUNTIF(D8:D48,"Partial")</f>
        <v>0</v>
      </c>
      <c r="I3" s="1">
        <f>COUNTIF(D8:N108,"Goal Only")</f>
        <v>0</v>
      </c>
      <c r="K3" s="1" t="s">
        <v>1652</v>
      </c>
      <c r="L3" s="1">
        <f>SUM(D3:I3)</f>
        <v>41</v>
      </c>
    </row>
    <row r="4" spans="4:9" ht="12.75">
      <c r="D4" s="3">
        <f aca="true" t="shared" si="0" ref="D4:I4">D3/$L$3</f>
        <v>0</v>
      </c>
      <c r="E4" s="3">
        <f t="shared" si="0"/>
        <v>0.04878048780487805</v>
      </c>
      <c r="F4" s="3">
        <f t="shared" si="0"/>
        <v>0.9512195121951219</v>
      </c>
      <c r="G4" s="3">
        <f t="shared" si="0"/>
        <v>0</v>
      </c>
      <c r="H4" s="3">
        <f t="shared" si="0"/>
        <v>0</v>
      </c>
      <c r="I4" s="3">
        <f t="shared" si="0"/>
        <v>0</v>
      </c>
    </row>
    <row r="5" spans="4:9" ht="12.75">
      <c r="D5" s="3"/>
      <c r="E5" s="3">
        <f>(E3)/($L$3-$D$3)</f>
        <v>0.04878048780487805</v>
      </c>
      <c r="F5" s="3">
        <f>(F3)/($L$3-$D$3)</f>
        <v>0.9512195121951219</v>
      </c>
      <c r="G5" s="3">
        <f>(G3)/($L$3-$D$3)</f>
        <v>0</v>
      </c>
      <c r="H5" s="3">
        <f>(H3)/($L$3-$D$3)</f>
        <v>0</v>
      </c>
      <c r="I5" s="3">
        <f>(I3)/($L$3-$D$3)</f>
        <v>0</v>
      </c>
    </row>
    <row r="6" ht="13.5" thickBot="1"/>
    <row r="7" spans="1:14" ht="26.25" thickBot="1">
      <c r="A7" s="5" t="s">
        <v>1214</v>
      </c>
      <c r="B7" s="5" t="s">
        <v>1215</v>
      </c>
      <c r="C7" s="5" t="s">
        <v>1216</v>
      </c>
      <c r="D7" s="5" t="s">
        <v>1634</v>
      </c>
      <c r="E7" s="11"/>
      <c r="F7" s="10"/>
      <c r="G7" s="10"/>
      <c r="H7" s="10"/>
      <c r="I7" s="10"/>
      <c r="J7" s="10"/>
      <c r="K7" s="10"/>
      <c r="L7" s="10"/>
      <c r="M7" s="10"/>
      <c r="N7" s="10"/>
    </row>
    <row r="8" spans="1:4" ht="204" customHeight="1">
      <c r="A8" s="4" t="s">
        <v>800</v>
      </c>
      <c r="B8" s="4" t="s">
        <v>801</v>
      </c>
      <c r="C8" s="4" t="s">
        <v>802</v>
      </c>
      <c r="D8" s="1" t="s">
        <v>1647</v>
      </c>
    </row>
    <row r="9" spans="1:4" ht="30">
      <c r="A9" s="4" t="s">
        <v>803</v>
      </c>
      <c r="B9" s="4" t="s">
        <v>804</v>
      </c>
      <c r="C9" s="4" t="s">
        <v>805</v>
      </c>
      <c r="D9" s="1" t="s">
        <v>1647</v>
      </c>
    </row>
    <row r="10" spans="1:4" ht="90">
      <c r="A10" s="4" t="s">
        <v>806</v>
      </c>
      <c r="B10" s="4" t="s">
        <v>807</v>
      </c>
      <c r="C10" s="4" t="s">
        <v>808</v>
      </c>
      <c r="D10" s="1" t="s">
        <v>1647</v>
      </c>
    </row>
    <row r="11" spans="1:4" ht="120">
      <c r="A11" s="4" t="s">
        <v>809</v>
      </c>
      <c r="B11" s="4" t="s">
        <v>810</v>
      </c>
      <c r="C11" s="4" t="s">
        <v>811</v>
      </c>
      <c r="D11" s="1" t="s">
        <v>1647</v>
      </c>
    </row>
    <row r="12" spans="1:4" ht="30">
      <c r="A12" s="4" t="s">
        <v>812</v>
      </c>
      <c r="B12" s="4" t="s">
        <v>813</v>
      </c>
      <c r="C12" s="4" t="s">
        <v>814</v>
      </c>
      <c r="D12" s="1" t="s">
        <v>1647</v>
      </c>
    </row>
    <row r="13" spans="1:4" ht="270">
      <c r="A13" s="4" t="s">
        <v>815</v>
      </c>
      <c r="B13" s="4" t="s">
        <v>816</v>
      </c>
      <c r="C13" s="4" t="s">
        <v>1541</v>
      </c>
      <c r="D13" s="1" t="s">
        <v>1647</v>
      </c>
    </row>
    <row r="14" spans="1:4" ht="75">
      <c r="A14" s="4" t="s">
        <v>1542</v>
      </c>
      <c r="B14" s="4" t="s">
        <v>1543</v>
      </c>
      <c r="C14" s="4" t="s">
        <v>1544</v>
      </c>
      <c r="D14" s="1" t="s">
        <v>1647</v>
      </c>
    </row>
    <row r="15" spans="1:4" ht="60">
      <c r="A15" s="4" t="s">
        <v>1545</v>
      </c>
      <c r="B15" s="4" t="s">
        <v>1546</v>
      </c>
      <c r="C15" s="4" t="s">
        <v>1547</v>
      </c>
      <c r="D15" s="1" t="s">
        <v>1647</v>
      </c>
    </row>
    <row r="16" spans="1:4" ht="90">
      <c r="A16" s="4" t="s">
        <v>1548</v>
      </c>
      <c r="B16" s="4" t="s">
        <v>1549</v>
      </c>
      <c r="C16" s="4" t="s">
        <v>849</v>
      </c>
      <c r="D16" s="1" t="s">
        <v>1647</v>
      </c>
    </row>
    <row r="17" spans="1:4" ht="60">
      <c r="A17" s="4" t="s">
        <v>850</v>
      </c>
      <c r="B17" s="4" t="s">
        <v>851</v>
      </c>
      <c r="C17" s="4" t="s">
        <v>852</v>
      </c>
      <c r="D17" s="1" t="s">
        <v>1647</v>
      </c>
    </row>
    <row r="18" spans="1:4" ht="45">
      <c r="A18" s="4" t="s">
        <v>853</v>
      </c>
      <c r="B18" s="4" t="s">
        <v>854</v>
      </c>
      <c r="C18" s="4" t="s">
        <v>855</v>
      </c>
      <c r="D18" s="1" t="s">
        <v>1647</v>
      </c>
    </row>
    <row r="19" spans="1:4" ht="60">
      <c r="A19" s="4" t="s">
        <v>856</v>
      </c>
      <c r="B19" s="4" t="s">
        <v>857</v>
      </c>
      <c r="C19" s="4" t="s">
        <v>858</v>
      </c>
      <c r="D19" s="1" t="s">
        <v>1647</v>
      </c>
    </row>
    <row r="20" spans="1:4" ht="135">
      <c r="A20" s="4" t="s">
        <v>859</v>
      </c>
      <c r="B20" s="4" t="s">
        <v>860</v>
      </c>
      <c r="C20" s="4" t="s">
        <v>861</v>
      </c>
      <c r="D20" s="1" t="s">
        <v>1647</v>
      </c>
    </row>
    <row r="21" spans="1:4" ht="15">
      <c r="A21" s="4" t="s">
        <v>869</v>
      </c>
      <c r="B21" s="4" t="s">
        <v>862</v>
      </c>
      <c r="C21" s="4" t="s">
        <v>863</v>
      </c>
      <c r="D21" s="1" t="s">
        <v>1642</v>
      </c>
    </row>
    <row r="22" spans="1:4" ht="120">
      <c r="A22" s="4" t="s">
        <v>1366</v>
      </c>
      <c r="B22" s="4" t="s">
        <v>864</v>
      </c>
      <c r="C22" s="4" t="s">
        <v>255</v>
      </c>
      <c r="D22" s="1" t="s">
        <v>1642</v>
      </c>
    </row>
    <row r="23" spans="1:4" ht="30">
      <c r="A23" s="4" t="s">
        <v>256</v>
      </c>
      <c r="B23" s="4" t="s">
        <v>257</v>
      </c>
      <c r="C23" s="4" t="s">
        <v>258</v>
      </c>
      <c r="D23" s="1" t="s">
        <v>1647</v>
      </c>
    </row>
    <row r="24" spans="1:4" ht="45">
      <c r="A24" s="4" t="s">
        <v>259</v>
      </c>
      <c r="B24" s="4" t="s">
        <v>260</v>
      </c>
      <c r="C24" s="4" t="s">
        <v>261</v>
      </c>
      <c r="D24" s="1" t="s">
        <v>1647</v>
      </c>
    </row>
    <row r="25" spans="1:4" ht="225">
      <c r="A25" s="4" t="s">
        <v>262</v>
      </c>
      <c r="B25" s="4" t="s">
        <v>263</v>
      </c>
      <c r="C25" s="4" t="s">
        <v>264</v>
      </c>
      <c r="D25" s="1" t="s">
        <v>1647</v>
      </c>
    </row>
    <row r="26" spans="1:4" ht="180">
      <c r="A26" s="4" t="s">
        <v>265</v>
      </c>
      <c r="B26" s="4" t="s">
        <v>266</v>
      </c>
      <c r="C26" s="4" t="s">
        <v>267</v>
      </c>
      <c r="D26" s="1" t="s">
        <v>1647</v>
      </c>
    </row>
    <row r="27" spans="1:4" ht="120">
      <c r="A27" s="4" t="s">
        <v>268</v>
      </c>
      <c r="B27" s="4" t="s">
        <v>269</v>
      </c>
      <c r="C27" s="4" t="s">
        <v>933</v>
      </c>
      <c r="D27" s="1" t="s">
        <v>1647</v>
      </c>
    </row>
    <row r="28" spans="1:4" ht="135">
      <c r="A28" s="4" t="s">
        <v>934</v>
      </c>
      <c r="B28" s="4" t="s">
        <v>935</v>
      </c>
      <c r="C28" s="4" t="s">
        <v>936</v>
      </c>
      <c r="D28" s="1" t="s">
        <v>1647</v>
      </c>
    </row>
    <row r="29" spans="1:4" ht="210">
      <c r="A29" s="4" t="s">
        <v>937</v>
      </c>
      <c r="B29" s="4" t="s">
        <v>938</v>
      </c>
      <c r="C29" s="4" t="s">
        <v>939</v>
      </c>
      <c r="D29" s="1" t="s">
        <v>1647</v>
      </c>
    </row>
    <row r="30" spans="1:4" ht="45">
      <c r="A30" s="4" t="s">
        <v>940</v>
      </c>
      <c r="B30" s="4" t="s">
        <v>941</v>
      </c>
      <c r="C30" s="4" t="s">
        <v>942</v>
      </c>
      <c r="D30" s="1" t="s">
        <v>1647</v>
      </c>
    </row>
    <row r="31" spans="1:4" ht="375">
      <c r="A31" s="4" t="s">
        <v>943</v>
      </c>
      <c r="B31" s="4" t="s">
        <v>944</v>
      </c>
      <c r="C31" s="4" t="s">
        <v>945</v>
      </c>
      <c r="D31" s="1" t="s">
        <v>1647</v>
      </c>
    </row>
    <row r="32" spans="1:4" ht="105">
      <c r="A32" s="4" t="s">
        <v>946</v>
      </c>
      <c r="B32" s="4" t="s">
        <v>947</v>
      </c>
      <c r="C32" s="4" t="s">
        <v>948</v>
      </c>
      <c r="D32" s="1" t="s">
        <v>1647</v>
      </c>
    </row>
    <row r="33" spans="1:4" ht="150">
      <c r="A33" s="4" t="s">
        <v>949</v>
      </c>
      <c r="B33" s="4" t="s">
        <v>950</v>
      </c>
      <c r="C33" s="4" t="s">
        <v>951</v>
      </c>
      <c r="D33" s="1" t="s">
        <v>1647</v>
      </c>
    </row>
    <row r="34" spans="1:4" ht="60">
      <c r="A34" s="4" t="s">
        <v>952</v>
      </c>
      <c r="B34" s="4" t="s">
        <v>953</v>
      </c>
      <c r="C34" s="4" t="s">
        <v>954</v>
      </c>
      <c r="D34" s="1" t="s">
        <v>1647</v>
      </c>
    </row>
    <row r="35" spans="1:4" ht="45">
      <c r="A35" s="4" t="s">
        <v>955</v>
      </c>
      <c r="B35" s="4" t="s">
        <v>956</v>
      </c>
      <c r="C35" s="4" t="s">
        <v>957</v>
      </c>
      <c r="D35" s="1" t="s">
        <v>1647</v>
      </c>
    </row>
    <row r="36" spans="1:4" ht="120">
      <c r="A36" s="4" t="s">
        <v>958</v>
      </c>
      <c r="B36" s="4" t="s">
        <v>959</v>
      </c>
      <c r="C36" s="4" t="s">
        <v>960</v>
      </c>
      <c r="D36" s="1" t="s">
        <v>1647</v>
      </c>
    </row>
    <row r="37" spans="1:4" ht="90">
      <c r="A37" s="4" t="s">
        <v>961</v>
      </c>
      <c r="B37" s="4" t="s">
        <v>962</v>
      </c>
      <c r="C37" s="4" t="s">
        <v>340</v>
      </c>
      <c r="D37" s="1" t="s">
        <v>1647</v>
      </c>
    </row>
    <row r="38" spans="1:4" ht="30">
      <c r="A38" s="4" t="s">
        <v>341</v>
      </c>
      <c r="B38" s="4" t="s">
        <v>342</v>
      </c>
      <c r="C38" s="4" t="s">
        <v>343</v>
      </c>
      <c r="D38" s="1" t="s">
        <v>1647</v>
      </c>
    </row>
    <row r="39" spans="1:4" ht="60">
      <c r="A39" s="4" t="s">
        <v>344</v>
      </c>
      <c r="B39" s="4" t="s">
        <v>345</v>
      </c>
      <c r="C39" s="4" t="s">
        <v>346</v>
      </c>
      <c r="D39" s="1" t="s">
        <v>1647</v>
      </c>
    </row>
    <row r="40" spans="1:4" ht="105">
      <c r="A40" s="4" t="s">
        <v>347</v>
      </c>
      <c r="B40" s="4" t="s">
        <v>348</v>
      </c>
      <c r="C40" s="4" t="s">
        <v>349</v>
      </c>
      <c r="D40" s="1" t="s">
        <v>1647</v>
      </c>
    </row>
    <row r="41" spans="1:4" ht="30">
      <c r="A41" s="4" t="s">
        <v>350</v>
      </c>
      <c r="B41" s="4" t="s">
        <v>351</v>
      </c>
      <c r="C41" s="4" t="s">
        <v>352</v>
      </c>
      <c r="D41" s="1" t="s">
        <v>1647</v>
      </c>
    </row>
    <row r="42" spans="1:4" ht="90">
      <c r="A42" s="4" t="s">
        <v>353</v>
      </c>
      <c r="B42" s="4" t="s">
        <v>354</v>
      </c>
      <c r="C42" s="4" t="s">
        <v>355</v>
      </c>
      <c r="D42" s="1" t="s">
        <v>1647</v>
      </c>
    </row>
    <row r="43" spans="1:4" ht="60">
      <c r="A43" s="4" t="s">
        <v>356</v>
      </c>
      <c r="B43" s="4" t="s">
        <v>357</v>
      </c>
      <c r="C43" s="4" t="s">
        <v>358</v>
      </c>
      <c r="D43" s="1" t="s">
        <v>1647</v>
      </c>
    </row>
    <row r="44" spans="1:4" ht="45">
      <c r="A44" s="4" t="s">
        <v>359</v>
      </c>
      <c r="B44" s="4" t="s">
        <v>360</v>
      </c>
      <c r="C44" s="4" t="s">
        <v>361</v>
      </c>
      <c r="D44" s="1" t="s">
        <v>1647</v>
      </c>
    </row>
    <row r="45" spans="1:4" ht="60">
      <c r="A45" s="4" t="s">
        <v>362</v>
      </c>
      <c r="B45" s="4" t="s">
        <v>363</v>
      </c>
      <c r="C45" s="4" t="s">
        <v>364</v>
      </c>
      <c r="D45" s="1" t="s">
        <v>1647</v>
      </c>
    </row>
    <row r="46" spans="1:4" ht="45">
      <c r="A46" s="4" t="s">
        <v>365</v>
      </c>
      <c r="B46" s="4" t="s">
        <v>366</v>
      </c>
      <c r="C46" s="4" t="s">
        <v>367</v>
      </c>
      <c r="D46" s="1" t="s">
        <v>1647</v>
      </c>
    </row>
    <row r="47" spans="1:4" ht="60">
      <c r="A47" s="4" t="s">
        <v>368</v>
      </c>
      <c r="B47" s="4" t="s">
        <v>369</v>
      </c>
      <c r="C47" s="4" t="s">
        <v>370</v>
      </c>
      <c r="D47" s="1" t="s">
        <v>1647</v>
      </c>
    </row>
    <row r="48" spans="1:4" ht="45">
      <c r="A48" s="4" t="s">
        <v>371</v>
      </c>
      <c r="B48" s="4" t="s">
        <v>372</v>
      </c>
      <c r="C48" s="4" t="s">
        <v>373</v>
      </c>
      <c r="D48" s="1" t="s">
        <v>1647</v>
      </c>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2:O151"/>
  <sheetViews>
    <sheetView zoomScale="75" zoomScaleNormal="75" zoomScalePageLayoutView="0" workbookViewId="0" topLeftCell="A14">
      <selection activeCell="C17" sqref="C17"/>
    </sheetView>
  </sheetViews>
  <sheetFormatPr defaultColWidth="9.140625" defaultRowHeight="12.75"/>
  <cols>
    <col min="1" max="1" width="12.140625" style="1" bestFit="1" customWidth="1"/>
    <col min="2" max="2" width="8.140625" style="1" bestFit="1" customWidth="1"/>
    <col min="3" max="3" width="80.28125" style="1" customWidth="1"/>
    <col min="4" max="16384" width="9.140625" style="1" customWidth="1"/>
  </cols>
  <sheetData>
    <row r="2" spans="4:12" ht="12.75">
      <c r="D2" s="1" t="s">
        <v>1641</v>
      </c>
      <c r="E2" s="1" t="s">
        <v>1642</v>
      </c>
      <c r="F2" s="1" t="s">
        <v>1643</v>
      </c>
      <c r="G2" s="1" t="s">
        <v>1644</v>
      </c>
      <c r="H2" s="1" t="s">
        <v>1645</v>
      </c>
      <c r="I2" s="1" t="s">
        <v>1649</v>
      </c>
      <c r="K2" s="1" t="s">
        <v>1651</v>
      </c>
      <c r="L2" s="1">
        <v>141</v>
      </c>
    </row>
    <row r="3" spans="4:12" ht="25.5">
      <c r="D3" s="1">
        <f>COUNTIF(D8:D151,"N/A")</f>
        <v>10</v>
      </c>
      <c r="E3" s="1">
        <f>COUNTIF(D8:D151,"DD")</f>
        <v>26</v>
      </c>
      <c r="F3" s="1">
        <f>COUNTIF(D8:D151,"Yes")</f>
        <v>103</v>
      </c>
      <c r="G3" s="1">
        <f>COUNTIF(D7:D151,"No")</f>
        <v>1</v>
      </c>
      <c r="H3" s="1">
        <f>COUNTIF(D7:D151,"Partial")</f>
        <v>1</v>
      </c>
      <c r="I3" s="1">
        <f>COUNTIF(D8:D151,"Goal Only")</f>
        <v>0</v>
      </c>
      <c r="K3" s="1" t="s">
        <v>1652</v>
      </c>
      <c r="L3" s="1">
        <f>SUM(D3:I3)</f>
        <v>141</v>
      </c>
    </row>
    <row r="4" spans="4:9" ht="12.75">
      <c r="D4" s="3">
        <f aca="true" t="shared" si="0" ref="D4:I4">D3/$L$3</f>
        <v>0.07092198581560284</v>
      </c>
      <c r="E4" s="3">
        <f t="shared" si="0"/>
        <v>0.18439716312056736</v>
      </c>
      <c r="F4" s="3">
        <f t="shared" si="0"/>
        <v>0.7304964539007093</v>
      </c>
      <c r="G4" s="3">
        <f t="shared" si="0"/>
        <v>0.0070921985815602835</v>
      </c>
      <c r="H4" s="3">
        <f t="shared" si="0"/>
        <v>0.0070921985815602835</v>
      </c>
      <c r="I4" s="3">
        <f t="shared" si="0"/>
        <v>0</v>
      </c>
    </row>
    <row r="5" spans="4:9" ht="12.75">
      <c r="D5" s="3"/>
      <c r="E5" s="3">
        <f>(E3)/($L$3-$D$3)</f>
        <v>0.1984732824427481</v>
      </c>
      <c r="F5" s="3">
        <f>(F3)/($L$3-$D$3)</f>
        <v>0.7862595419847328</v>
      </c>
      <c r="G5" s="3">
        <f>(G3)/($L$3-$D$3)</f>
        <v>0.007633587786259542</v>
      </c>
      <c r="H5" s="3">
        <f>(H3)/($L$3-$D$3)</f>
        <v>0.007633587786259542</v>
      </c>
      <c r="I5" s="3">
        <f>(I3)/($L$3-$D$3)</f>
        <v>0</v>
      </c>
    </row>
    <row r="6" ht="13.5" thickBot="1"/>
    <row r="7" spans="1:15" ht="26.25" thickBot="1">
      <c r="A7" s="5" t="s">
        <v>1214</v>
      </c>
      <c r="B7" s="5" t="s">
        <v>1215</v>
      </c>
      <c r="C7" s="5" t="s">
        <v>1216</v>
      </c>
      <c r="D7" s="5" t="s">
        <v>1633</v>
      </c>
      <c r="E7" s="11"/>
      <c r="F7" s="10"/>
      <c r="G7" s="10"/>
      <c r="H7" s="10"/>
      <c r="I7" s="10"/>
      <c r="J7" s="10"/>
      <c r="K7" s="10"/>
      <c r="L7" s="10"/>
      <c r="M7" s="10"/>
      <c r="N7" s="10"/>
      <c r="O7" s="10"/>
    </row>
    <row r="8" spans="1:4" ht="45">
      <c r="A8" s="4" t="s">
        <v>374</v>
      </c>
      <c r="B8" s="4" t="s">
        <v>375</v>
      </c>
      <c r="C8" s="4" t="s">
        <v>376</v>
      </c>
      <c r="D8" s="1" t="s">
        <v>1643</v>
      </c>
    </row>
    <row r="9" spans="1:4" ht="45">
      <c r="A9" s="4" t="s">
        <v>377</v>
      </c>
      <c r="B9" s="4" t="s">
        <v>378</v>
      </c>
      <c r="C9" s="4" t="s">
        <v>379</v>
      </c>
      <c r="D9" s="1" t="s">
        <v>1643</v>
      </c>
    </row>
    <row r="10" spans="1:4" ht="45">
      <c r="A10" s="4" t="s">
        <v>380</v>
      </c>
      <c r="B10" s="4" t="s">
        <v>381</v>
      </c>
      <c r="C10" s="4" t="s">
        <v>382</v>
      </c>
      <c r="D10" s="1" t="s">
        <v>1643</v>
      </c>
    </row>
    <row r="11" spans="1:4" ht="165">
      <c r="A11" s="4" t="s">
        <v>383</v>
      </c>
      <c r="B11" s="4" t="s">
        <v>384</v>
      </c>
      <c r="C11" s="4" t="s">
        <v>385</v>
      </c>
      <c r="D11" s="1" t="s">
        <v>1643</v>
      </c>
    </row>
    <row r="12" spans="1:4" ht="90">
      <c r="A12" s="4" t="s">
        <v>386</v>
      </c>
      <c r="B12" s="4" t="s">
        <v>387</v>
      </c>
      <c r="C12" s="4" t="s">
        <v>388</v>
      </c>
      <c r="D12" s="1" t="s">
        <v>1643</v>
      </c>
    </row>
    <row r="13" spans="1:4" ht="150">
      <c r="A13" s="4" t="s">
        <v>389</v>
      </c>
      <c r="B13" s="4" t="s">
        <v>390</v>
      </c>
      <c r="C13" s="4" t="s">
        <v>1026</v>
      </c>
      <c r="D13" s="1" t="s">
        <v>1643</v>
      </c>
    </row>
    <row r="14" spans="1:4" ht="105">
      <c r="A14" s="4" t="s">
        <v>1027</v>
      </c>
      <c r="B14" s="4" t="s">
        <v>1028</v>
      </c>
      <c r="C14" s="4" t="s">
        <v>1029</v>
      </c>
      <c r="D14" s="1" t="s">
        <v>1641</v>
      </c>
    </row>
    <row r="15" spans="1:4" ht="60">
      <c r="A15" s="4" t="s">
        <v>1030</v>
      </c>
      <c r="B15" s="4" t="s">
        <v>1031</v>
      </c>
      <c r="C15" s="4" t="s">
        <v>1032</v>
      </c>
      <c r="D15" s="1" t="s">
        <v>1643</v>
      </c>
    </row>
    <row r="16" spans="1:4" ht="60">
      <c r="A16" s="4" t="s">
        <v>1033</v>
      </c>
      <c r="B16" s="4" t="s">
        <v>1034</v>
      </c>
      <c r="C16" s="4" t="s">
        <v>1035</v>
      </c>
      <c r="D16" s="1" t="s">
        <v>1643</v>
      </c>
    </row>
    <row r="17" spans="1:4" ht="30">
      <c r="A17" s="4" t="s">
        <v>1036</v>
      </c>
      <c r="B17" s="4" t="s">
        <v>1037</v>
      </c>
      <c r="C17" s="4" t="s">
        <v>1038</v>
      </c>
      <c r="D17" s="1" t="s">
        <v>1643</v>
      </c>
    </row>
    <row r="18" spans="1:4" ht="75">
      <c r="A18" s="4" t="s">
        <v>1039</v>
      </c>
      <c r="B18" s="4" t="s">
        <v>1040</v>
      </c>
      <c r="C18" s="4" t="s">
        <v>1041</v>
      </c>
      <c r="D18" s="1" t="s">
        <v>1643</v>
      </c>
    </row>
    <row r="19" spans="1:4" ht="135">
      <c r="A19" s="4" t="s">
        <v>1042</v>
      </c>
      <c r="B19" s="4" t="s">
        <v>1043</v>
      </c>
      <c r="C19" s="4" t="s">
        <v>1044</v>
      </c>
      <c r="D19" s="1" t="s">
        <v>1643</v>
      </c>
    </row>
    <row r="20" spans="1:4" ht="45">
      <c r="A20" s="4" t="s">
        <v>1045</v>
      </c>
      <c r="B20" s="4" t="s">
        <v>1046</v>
      </c>
      <c r="C20" s="4" t="s">
        <v>1047</v>
      </c>
      <c r="D20" s="1" t="s">
        <v>1643</v>
      </c>
    </row>
    <row r="21" spans="1:4" ht="120">
      <c r="A21" s="4" t="s">
        <v>1048</v>
      </c>
      <c r="B21" s="4" t="s">
        <v>1049</v>
      </c>
      <c r="C21" s="4" t="s">
        <v>1050</v>
      </c>
      <c r="D21" s="1" t="s">
        <v>1643</v>
      </c>
    </row>
    <row r="22" spans="1:4" ht="30">
      <c r="A22" s="4" t="s">
        <v>1228</v>
      </c>
      <c r="B22" s="4" t="s">
        <v>1051</v>
      </c>
      <c r="C22" s="4" t="s">
        <v>1052</v>
      </c>
      <c r="D22" s="1" t="s">
        <v>1643</v>
      </c>
    </row>
    <row r="23" spans="1:4" ht="45">
      <c r="A23" s="4" t="s">
        <v>1229</v>
      </c>
      <c r="B23" s="4" t="s">
        <v>1053</v>
      </c>
      <c r="C23" s="4" t="s">
        <v>1054</v>
      </c>
      <c r="D23" s="1" t="s">
        <v>1643</v>
      </c>
    </row>
    <row r="24" spans="1:4" ht="105">
      <c r="A24" s="4" t="s">
        <v>1055</v>
      </c>
      <c r="B24" s="4" t="s">
        <v>1056</v>
      </c>
      <c r="C24" s="4" t="s">
        <v>156</v>
      </c>
      <c r="D24" s="1" t="s">
        <v>1643</v>
      </c>
    </row>
    <row r="25" spans="1:4" ht="75">
      <c r="A25" s="4" t="s">
        <v>1057</v>
      </c>
      <c r="B25" s="4" t="s">
        <v>1058</v>
      </c>
      <c r="C25" s="4" t="s">
        <v>1059</v>
      </c>
      <c r="D25" s="1" t="s">
        <v>1643</v>
      </c>
    </row>
    <row r="26" spans="1:4" ht="60">
      <c r="A26" s="4" t="s">
        <v>1060</v>
      </c>
      <c r="B26" s="4" t="s">
        <v>1061</v>
      </c>
      <c r="C26" s="4" t="s">
        <v>1062</v>
      </c>
      <c r="D26" s="1" t="s">
        <v>1643</v>
      </c>
    </row>
    <row r="27" spans="1:4" ht="30">
      <c r="A27" s="4" t="s">
        <v>1063</v>
      </c>
      <c r="B27" s="4" t="s">
        <v>1064</v>
      </c>
      <c r="C27" s="4" t="s">
        <v>1065</v>
      </c>
      <c r="D27" s="1" t="s">
        <v>1643</v>
      </c>
    </row>
    <row r="28" spans="1:4" ht="45">
      <c r="A28" s="4" t="s">
        <v>1066</v>
      </c>
      <c r="B28" s="4" t="s">
        <v>1067</v>
      </c>
      <c r="C28" s="4" t="s">
        <v>157</v>
      </c>
      <c r="D28" s="1" t="s">
        <v>1643</v>
      </c>
    </row>
    <row r="29" spans="1:4" ht="60">
      <c r="A29" s="4" t="s">
        <v>1068</v>
      </c>
      <c r="B29" s="4" t="s">
        <v>1069</v>
      </c>
      <c r="C29" s="4" t="s">
        <v>440</v>
      </c>
      <c r="D29" s="1" t="s">
        <v>1643</v>
      </c>
    </row>
    <row r="30" spans="1:4" ht="90">
      <c r="A30" s="4" t="s">
        <v>441</v>
      </c>
      <c r="B30" s="4" t="s">
        <v>442</v>
      </c>
      <c r="C30" s="4" t="s">
        <v>443</v>
      </c>
      <c r="D30" s="1" t="s">
        <v>1643</v>
      </c>
    </row>
    <row r="31" spans="1:4" ht="60">
      <c r="A31" s="4" t="s">
        <v>444</v>
      </c>
      <c r="B31" s="4" t="s">
        <v>445</v>
      </c>
      <c r="C31" s="4" t="s">
        <v>446</v>
      </c>
      <c r="D31" s="1" t="s">
        <v>1643</v>
      </c>
    </row>
    <row r="32" spans="1:4" ht="75">
      <c r="A32" s="4" t="s">
        <v>447</v>
      </c>
      <c r="B32" s="4" t="s">
        <v>448</v>
      </c>
      <c r="C32" s="4" t="s">
        <v>449</v>
      </c>
      <c r="D32" s="1" t="s">
        <v>1643</v>
      </c>
    </row>
    <row r="33" spans="1:4" ht="60">
      <c r="A33" s="4" t="s">
        <v>450</v>
      </c>
      <c r="B33" s="4" t="s">
        <v>451</v>
      </c>
      <c r="C33" s="4" t="s">
        <v>1876</v>
      </c>
      <c r="D33" s="1" t="s">
        <v>1643</v>
      </c>
    </row>
    <row r="34" spans="1:4" ht="90">
      <c r="A34" s="4" t="s">
        <v>452</v>
      </c>
      <c r="B34" s="4" t="s">
        <v>453</v>
      </c>
      <c r="C34" s="4" t="s">
        <v>454</v>
      </c>
      <c r="D34" s="1" t="s">
        <v>1643</v>
      </c>
    </row>
    <row r="35" spans="1:4" ht="45">
      <c r="A35" s="4" t="s">
        <v>455</v>
      </c>
      <c r="B35" s="4" t="s">
        <v>456</v>
      </c>
      <c r="C35" s="4" t="s">
        <v>457</v>
      </c>
      <c r="D35" s="1" t="s">
        <v>1643</v>
      </c>
    </row>
    <row r="36" spans="1:4" ht="45">
      <c r="A36" s="4" t="s">
        <v>458</v>
      </c>
      <c r="B36" s="4" t="s">
        <v>459</v>
      </c>
      <c r="C36" s="4" t="s">
        <v>460</v>
      </c>
      <c r="D36" s="1" t="s">
        <v>1643</v>
      </c>
    </row>
    <row r="37" spans="1:4" ht="30">
      <c r="A37" s="4" t="s">
        <v>461</v>
      </c>
      <c r="B37" s="4" t="s">
        <v>462</v>
      </c>
      <c r="C37" s="4" t="s">
        <v>463</v>
      </c>
      <c r="D37" s="1" t="s">
        <v>1642</v>
      </c>
    </row>
    <row r="38" spans="1:4" ht="60">
      <c r="A38" s="4" t="s">
        <v>1281</v>
      </c>
      <c r="B38" s="4" t="s">
        <v>464</v>
      </c>
      <c r="C38" s="4" t="s">
        <v>465</v>
      </c>
      <c r="D38" s="1" t="s">
        <v>1643</v>
      </c>
    </row>
    <row r="39" spans="1:4" ht="45">
      <c r="A39" s="4" t="s">
        <v>466</v>
      </c>
      <c r="B39" s="4" t="s">
        <v>467</v>
      </c>
      <c r="C39" s="4" t="s">
        <v>468</v>
      </c>
      <c r="D39" s="1" t="s">
        <v>1643</v>
      </c>
    </row>
    <row r="40" spans="1:4" ht="60">
      <c r="A40" s="4" t="s">
        <v>469</v>
      </c>
      <c r="B40" s="4" t="s">
        <v>470</v>
      </c>
      <c r="C40" s="4" t="s">
        <v>1877</v>
      </c>
      <c r="D40" s="1" t="s">
        <v>1642</v>
      </c>
    </row>
    <row r="41" spans="1:4" ht="105">
      <c r="A41" s="4" t="s">
        <v>471</v>
      </c>
      <c r="B41" s="4" t="s">
        <v>472</v>
      </c>
      <c r="C41" s="4" t="s">
        <v>473</v>
      </c>
      <c r="D41" s="1" t="s">
        <v>1643</v>
      </c>
    </row>
    <row r="42" spans="1:4" ht="75">
      <c r="A42" s="4" t="s">
        <v>474</v>
      </c>
      <c r="B42" s="4" t="s">
        <v>475</v>
      </c>
      <c r="C42" s="4" t="s">
        <v>476</v>
      </c>
      <c r="D42" s="1" t="s">
        <v>1643</v>
      </c>
    </row>
    <row r="43" spans="1:4" ht="75">
      <c r="A43" s="4" t="s">
        <v>477</v>
      </c>
      <c r="B43" s="4" t="s">
        <v>478</v>
      </c>
      <c r="C43" s="4" t="s">
        <v>87</v>
      </c>
      <c r="D43" s="1" t="s">
        <v>1643</v>
      </c>
    </row>
    <row r="44" spans="1:4" ht="30">
      <c r="A44" s="4" t="s">
        <v>88</v>
      </c>
      <c r="B44" s="4" t="s">
        <v>89</v>
      </c>
      <c r="C44" s="4" t="s">
        <v>90</v>
      </c>
      <c r="D44" s="1" t="s">
        <v>1643</v>
      </c>
    </row>
    <row r="45" spans="1:4" ht="30">
      <c r="A45" s="4" t="s">
        <v>91</v>
      </c>
      <c r="B45" s="4" t="s">
        <v>92</v>
      </c>
      <c r="C45" s="4" t="s">
        <v>93</v>
      </c>
      <c r="D45" s="1" t="s">
        <v>1643</v>
      </c>
    </row>
    <row r="46" spans="1:4" ht="75">
      <c r="A46" s="4" t="s">
        <v>94</v>
      </c>
      <c r="B46" s="4" t="s">
        <v>95</v>
      </c>
      <c r="C46" s="4" t="s">
        <v>96</v>
      </c>
      <c r="D46" s="1" t="s">
        <v>1643</v>
      </c>
    </row>
    <row r="47" spans="1:4" ht="45">
      <c r="A47" s="4" t="s">
        <v>97</v>
      </c>
      <c r="B47" s="4" t="s">
        <v>98</v>
      </c>
      <c r="C47" s="4" t="s">
        <v>99</v>
      </c>
      <c r="D47" s="1" t="s">
        <v>1643</v>
      </c>
    </row>
    <row r="48" spans="1:4" ht="60">
      <c r="A48" s="4" t="s">
        <v>100</v>
      </c>
      <c r="B48" s="4" t="s">
        <v>101</v>
      </c>
      <c r="C48" s="4" t="s">
        <v>102</v>
      </c>
      <c r="D48" s="1" t="s">
        <v>1643</v>
      </c>
    </row>
    <row r="49" spans="1:4" ht="75">
      <c r="A49" s="4" t="s">
        <v>103</v>
      </c>
      <c r="B49" s="4" t="s">
        <v>104</v>
      </c>
      <c r="C49" s="4" t="s">
        <v>105</v>
      </c>
      <c r="D49" s="1" t="s">
        <v>1643</v>
      </c>
    </row>
    <row r="50" spans="1:4" ht="30">
      <c r="A50" s="4" t="s">
        <v>106</v>
      </c>
      <c r="B50" s="4" t="s">
        <v>107</v>
      </c>
      <c r="C50" s="4" t="s">
        <v>108</v>
      </c>
      <c r="D50" s="1" t="s">
        <v>1643</v>
      </c>
    </row>
    <row r="51" spans="1:4" ht="45">
      <c r="A51" s="4" t="s">
        <v>109</v>
      </c>
      <c r="B51" s="4" t="s">
        <v>110</v>
      </c>
      <c r="C51" s="4" t="s">
        <v>111</v>
      </c>
      <c r="D51" s="1" t="s">
        <v>1643</v>
      </c>
    </row>
    <row r="52" spans="1:4" ht="15">
      <c r="A52" s="4" t="s">
        <v>112</v>
      </c>
      <c r="B52" s="4" t="s">
        <v>113</v>
      </c>
      <c r="C52" s="4" t="s">
        <v>114</v>
      </c>
      <c r="D52" s="1" t="s">
        <v>1643</v>
      </c>
    </row>
    <row r="53" spans="1:4" ht="30">
      <c r="A53" s="4" t="s">
        <v>115</v>
      </c>
      <c r="B53" s="4" t="s">
        <v>116</v>
      </c>
      <c r="C53" s="4" t="s">
        <v>117</v>
      </c>
      <c r="D53" s="1" t="s">
        <v>1643</v>
      </c>
    </row>
    <row r="54" spans="1:4" ht="30">
      <c r="A54" s="4" t="s">
        <v>118</v>
      </c>
      <c r="B54" s="4" t="s">
        <v>119</v>
      </c>
      <c r="C54" s="4" t="s">
        <v>120</v>
      </c>
      <c r="D54" s="1" t="s">
        <v>1643</v>
      </c>
    </row>
    <row r="55" spans="1:4" ht="30">
      <c r="A55" s="4" t="s">
        <v>121</v>
      </c>
      <c r="B55" s="4" t="s">
        <v>122</v>
      </c>
      <c r="C55" s="4" t="s">
        <v>123</v>
      </c>
      <c r="D55" s="1" t="s">
        <v>1643</v>
      </c>
    </row>
    <row r="56" spans="1:4" ht="45">
      <c r="A56" s="4" t="s">
        <v>124</v>
      </c>
      <c r="B56" s="4" t="s">
        <v>125</v>
      </c>
      <c r="C56" s="4" t="s">
        <v>126</v>
      </c>
      <c r="D56" s="1" t="s">
        <v>1643</v>
      </c>
    </row>
    <row r="57" spans="1:4" ht="45">
      <c r="A57" s="4" t="s">
        <v>127</v>
      </c>
      <c r="B57" s="4" t="s">
        <v>128</v>
      </c>
      <c r="C57" s="4" t="s">
        <v>129</v>
      </c>
      <c r="D57" s="1" t="s">
        <v>1643</v>
      </c>
    </row>
    <row r="58" spans="1:4" ht="45">
      <c r="A58" s="4" t="s">
        <v>130</v>
      </c>
      <c r="B58" s="4" t="s">
        <v>131</v>
      </c>
      <c r="C58" s="4" t="s">
        <v>132</v>
      </c>
      <c r="D58" s="1" t="s">
        <v>1643</v>
      </c>
    </row>
    <row r="59" spans="1:4" ht="30">
      <c r="A59" s="4" t="s">
        <v>133</v>
      </c>
      <c r="B59" s="4" t="s">
        <v>134</v>
      </c>
      <c r="C59" s="4" t="s">
        <v>135</v>
      </c>
      <c r="D59" s="1" t="s">
        <v>1643</v>
      </c>
    </row>
    <row r="60" spans="1:4" ht="60">
      <c r="A60" s="4" t="s">
        <v>136</v>
      </c>
      <c r="B60" s="4" t="s">
        <v>137</v>
      </c>
      <c r="C60" s="4" t="s">
        <v>601</v>
      </c>
      <c r="D60" s="1" t="s">
        <v>1643</v>
      </c>
    </row>
    <row r="61" spans="1:4" ht="45">
      <c r="A61" s="4" t="s">
        <v>602</v>
      </c>
      <c r="B61" s="4" t="s">
        <v>603</v>
      </c>
      <c r="C61" s="4" t="s">
        <v>604</v>
      </c>
      <c r="D61" s="1" t="s">
        <v>1643</v>
      </c>
    </row>
    <row r="62" spans="1:4" ht="45">
      <c r="A62" s="4" t="s">
        <v>605</v>
      </c>
      <c r="B62" s="4" t="s">
        <v>606</v>
      </c>
      <c r="C62" s="4" t="s">
        <v>607</v>
      </c>
      <c r="D62" s="1" t="s">
        <v>1643</v>
      </c>
    </row>
    <row r="63" spans="1:4" ht="15">
      <c r="A63" s="4" t="s">
        <v>608</v>
      </c>
      <c r="B63" s="4" t="s">
        <v>609</v>
      </c>
      <c r="C63" s="4" t="s">
        <v>610</v>
      </c>
      <c r="D63" s="1" t="s">
        <v>1643</v>
      </c>
    </row>
    <row r="64" spans="1:4" ht="45">
      <c r="A64" s="4" t="s">
        <v>611</v>
      </c>
      <c r="B64" s="4" t="s">
        <v>612</v>
      </c>
      <c r="C64" s="4" t="s">
        <v>613</v>
      </c>
      <c r="D64" s="1" t="s">
        <v>1645</v>
      </c>
    </row>
    <row r="65" spans="1:4" ht="105">
      <c r="A65" s="4" t="s">
        <v>614</v>
      </c>
      <c r="B65" s="4" t="s">
        <v>615</v>
      </c>
      <c r="C65" s="4" t="s">
        <v>616</v>
      </c>
      <c r="D65" s="1" t="s">
        <v>1643</v>
      </c>
    </row>
    <row r="66" spans="1:4" ht="60">
      <c r="A66" s="4" t="s">
        <v>617</v>
      </c>
      <c r="B66" s="4" t="s">
        <v>618</v>
      </c>
      <c r="C66" s="4" t="s">
        <v>619</v>
      </c>
      <c r="D66" s="1" t="s">
        <v>1643</v>
      </c>
    </row>
    <row r="67" spans="1:4" ht="30">
      <c r="A67" s="4" t="s">
        <v>620</v>
      </c>
      <c r="B67" s="4" t="s">
        <v>621</v>
      </c>
      <c r="C67" s="4" t="s">
        <v>622</v>
      </c>
      <c r="D67" s="1" t="s">
        <v>1643</v>
      </c>
    </row>
    <row r="68" spans="1:4" ht="30">
      <c r="A68" s="4" t="s">
        <v>623</v>
      </c>
      <c r="B68" s="4" t="s">
        <v>624</v>
      </c>
      <c r="C68" s="4" t="s">
        <v>625</v>
      </c>
      <c r="D68" s="1" t="s">
        <v>1643</v>
      </c>
    </row>
    <row r="69" spans="1:4" ht="30">
      <c r="A69" s="4" t="s">
        <v>626</v>
      </c>
      <c r="B69" s="4" t="s">
        <v>627</v>
      </c>
      <c r="C69" s="4" t="s">
        <v>628</v>
      </c>
      <c r="D69" s="1" t="s">
        <v>1641</v>
      </c>
    </row>
    <row r="70" spans="1:4" ht="30">
      <c r="A70" s="4" t="s">
        <v>629</v>
      </c>
      <c r="B70" s="4" t="s">
        <v>630</v>
      </c>
      <c r="C70" s="4" t="s">
        <v>631</v>
      </c>
      <c r="D70" s="1" t="s">
        <v>1643</v>
      </c>
    </row>
    <row r="71" spans="1:4" ht="60">
      <c r="A71" s="4" t="s">
        <v>1878</v>
      </c>
      <c r="B71" s="4" t="s">
        <v>632</v>
      </c>
      <c r="C71" s="4" t="s">
        <v>633</v>
      </c>
      <c r="D71" s="1" t="s">
        <v>1641</v>
      </c>
    </row>
    <row r="72" spans="1:4" ht="60">
      <c r="A72" s="4" t="s">
        <v>634</v>
      </c>
      <c r="B72" s="4" t="s">
        <v>635</v>
      </c>
      <c r="C72" s="4" t="s">
        <v>636</v>
      </c>
      <c r="D72" s="1" t="s">
        <v>1643</v>
      </c>
    </row>
    <row r="73" spans="1:4" ht="75">
      <c r="A73" s="4" t="s">
        <v>637</v>
      </c>
      <c r="B73" s="4" t="s">
        <v>638</v>
      </c>
      <c r="C73" s="4" t="s">
        <v>639</v>
      </c>
      <c r="D73" s="1" t="s">
        <v>1643</v>
      </c>
    </row>
    <row r="74" spans="1:4" ht="165">
      <c r="A74" s="4" t="s">
        <v>640</v>
      </c>
      <c r="B74" s="4" t="s">
        <v>641</v>
      </c>
      <c r="C74" s="4" t="s">
        <v>642</v>
      </c>
      <c r="D74" s="1" t="s">
        <v>1643</v>
      </c>
    </row>
    <row r="75" spans="1:4" ht="75">
      <c r="A75" s="4" t="s">
        <v>643</v>
      </c>
      <c r="B75" s="4" t="s">
        <v>644</v>
      </c>
      <c r="C75" s="4" t="s">
        <v>645</v>
      </c>
      <c r="D75" s="1" t="s">
        <v>1643</v>
      </c>
    </row>
    <row r="76" spans="1:4" ht="75">
      <c r="A76" s="4" t="s">
        <v>646</v>
      </c>
      <c r="B76" s="4" t="s">
        <v>647</v>
      </c>
      <c r="C76" s="4" t="s">
        <v>158</v>
      </c>
      <c r="D76" s="1" t="s">
        <v>1643</v>
      </c>
    </row>
    <row r="77" spans="1:4" ht="75">
      <c r="A77" s="4" t="s">
        <v>648</v>
      </c>
      <c r="B77" s="4" t="s">
        <v>649</v>
      </c>
      <c r="C77" s="4" t="s">
        <v>650</v>
      </c>
      <c r="D77" s="1" t="s">
        <v>1643</v>
      </c>
    </row>
    <row r="78" spans="1:4" ht="60">
      <c r="A78" s="4" t="s">
        <v>651</v>
      </c>
      <c r="B78" s="4" t="s">
        <v>652</v>
      </c>
      <c r="C78" s="4" t="s">
        <v>653</v>
      </c>
      <c r="D78" s="1" t="s">
        <v>1643</v>
      </c>
    </row>
    <row r="79" spans="1:4" ht="30">
      <c r="A79" s="4" t="s">
        <v>654</v>
      </c>
      <c r="B79" s="4" t="s">
        <v>655</v>
      </c>
      <c r="C79" s="4" t="s">
        <v>656</v>
      </c>
      <c r="D79" s="1" t="s">
        <v>1643</v>
      </c>
    </row>
    <row r="80" spans="1:4" ht="60">
      <c r="A80" s="4" t="s">
        <v>657</v>
      </c>
      <c r="B80" s="4" t="s">
        <v>658</v>
      </c>
      <c r="C80" s="4" t="s">
        <v>659</v>
      </c>
      <c r="D80" s="1" t="s">
        <v>1643</v>
      </c>
    </row>
    <row r="81" spans="1:4" ht="30">
      <c r="A81" s="4" t="s">
        <v>660</v>
      </c>
      <c r="B81" s="4" t="s">
        <v>661</v>
      </c>
      <c r="C81" s="4" t="s">
        <v>662</v>
      </c>
      <c r="D81" s="1" t="s">
        <v>1643</v>
      </c>
    </row>
    <row r="82" spans="1:4" ht="60">
      <c r="A82" s="4" t="s">
        <v>663</v>
      </c>
      <c r="B82" s="4" t="s">
        <v>664</v>
      </c>
      <c r="C82" s="4" t="s">
        <v>665</v>
      </c>
      <c r="D82" s="1" t="s">
        <v>1643</v>
      </c>
    </row>
    <row r="83" spans="1:4" ht="105">
      <c r="A83" s="4" t="s">
        <v>666</v>
      </c>
      <c r="B83" s="4" t="s">
        <v>667</v>
      </c>
      <c r="C83" s="4" t="s">
        <v>1879</v>
      </c>
      <c r="D83" s="1" t="s">
        <v>1642</v>
      </c>
    </row>
    <row r="84" spans="1:4" ht="45">
      <c r="A84" s="4" t="s">
        <v>668</v>
      </c>
      <c r="B84" s="4" t="s">
        <v>669</v>
      </c>
      <c r="C84" s="4" t="s">
        <v>670</v>
      </c>
      <c r="D84" s="1" t="s">
        <v>1642</v>
      </c>
    </row>
    <row r="85" spans="1:4" ht="45">
      <c r="A85" s="4" t="s">
        <v>671</v>
      </c>
      <c r="B85" s="4" t="s">
        <v>672</v>
      </c>
      <c r="C85" s="4" t="s">
        <v>673</v>
      </c>
      <c r="D85" s="1" t="s">
        <v>1643</v>
      </c>
    </row>
    <row r="86" spans="1:4" ht="30">
      <c r="A86" s="4" t="s">
        <v>674</v>
      </c>
      <c r="B86" s="4" t="s">
        <v>675</v>
      </c>
      <c r="C86" s="4" t="s">
        <v>160</v>
      </c>
      <c r="D86" s="1" t="s">
        <v>1643</v>
      </c>
    </row>
    <row r="87" spans="1:4" ht="60">
      <c r="A87" s="4" t="s">
        <v>161</v>
      </c>
      <c r="B87" s="4" t="s">
        <v>162</v>
      </c>
      <c r="C87" s="4" t="s">
        <v>163</v>
      </c>
      <c r="D87" s="1" t="s">
        <v>1643</v>
      </c>
    </row>
    <row r="88" spans="1:4" ht="30">
      <c r="A88" s="4" t="s">
        <v>164</v>
      </c>
      <c r="B88" s="4" t="s">
        <v>165</v>
      </c>
      <c r="C88" s="4" t="s">
        <v>166</v>
      </c>
      <c r="D88" s="1" t="s">
        <v>1642</v>
      </c>
    </row>
    <row r="89" spans="1:4" ht="90">
      <c r="A89" s="4" t="s">
        <v>1857</v>
      </c>
      <c r="B89" s="4" t="s">
        <v>167</v>
      </c>
      <c r="C89" s="4" t="s">
        <v>159</v>
      </c>
      <c r="D89" s="1" t="s">
        <v>1643</v>
      </c>
    </row>
    <row r="90" spans="1:4" ht="30">
      <c r="A90" s="4" t="s">
        <v>1856</v>
      </c>
      <c r="B90" s="4" t="s">
        <v>168</v>
      </c>
      <c r="C90" s="4" t="s">
        <v>1858</v>
      </c>
      <c r="D90" s="1" t="s">
        <v>1642</v>
      </c>
    </row>
    <row r="91" spans="1:4" ht="60">
      <c r="A91" s="4" t="s">
        <v>1855</v>
      </c>
      <c r="B91" s="4" t="s">
        <v>169</v>
      </c>
      <c r="C91" s="4" t="s">
        <v>170</v>
      </c>
      <c r="D91" s="1" t="s">
        <v>1643</v>
      </c>
    </row>
    <row r="92" spans="1:4" ht="60">
      <c r="A92" s="4" t="s">
        <v>171</v>
      </c>
      <c r="B92" s="4" t="s">
        <v>172</v>
      </c>
      <c r="C92" s="4" t="s">
        <v>173</v>
      </c>
      <c r="D92" s="1" t="s">
        <v>1642</v>
      </c>
    </row>
    <row r="93" spans="1:4" ht="30">
      <c r="A93" s="4" t="s">
        <v>174</v>
      </c>
      <c r="B93" s="4" t="s">
        <v>175</v>
      </c>
      <c r="C93" s="4" t="s">
        <v>176</v>
      </c>
      <c r="D93" s="1" t="s">
        <v>1643</v>
      </c>
    </row>
    <row r="94" spans="1:4" ht="60">
      <c r="A94" s="4" t="s">
        <v>177</v>
      </c>
      <c r="B94" s="4" t="s">
        <v>178</v>
      </c>
      <c r="C94" s="4" t="s">
        <v>179</v>
      </c>
      <c r="D94" s="1" t="s">
        <v>1643</v>
      </c>
    </row>
    <row r="95" spans="1:4" ht="45">
      <c r="A95" s="4" t="s">
        <v>180</v>
      </c>
      <c r="B95" s="4" t="s">
        <v>181</v>
      </c>
      <c r="C95" s="4" t="s">
        <v>182</v>
      </c>
      <c r="D95" s="1" t="s">
        <v>1642</v>
      </c>
    </row>
    <row r="96" spans="1:4" ht="75">
      <c r="A96" s="4" t="s">
        <v>183</v>
      </c>
      <c r="B96" s="4" t="s">
        <v>184</v>
      </c>
      <c r="C96" s="4" t="s">
        <v>185</v>
      </c>
      <c r="D96" s="1" t="s">
        <v>1641</v>
      </c>
    </row>
    <row r="97" spans="1:4" ht="45">
      <c r="A97" s="4" t="s">
        <v>186</v>
      </c>
      <c r="B97" s="4" t="s">
        <v>187</v>
      </c>
      <c r="C97" s="4" t="s">
        <v>188</v>
      </c>
      <c r="D97" s="1" t="s">
        <v>1643</v>
      </c>
    </row>
    <row r="98" spans="1:4" ht="30">
      <c r="A98" s="4" t="s">
        <v>614</v>
      </c>
      <c r="B98" s="4" t="s">
        <v>189</v>
      </c>
      <c r="C98" s="4" t="s">
        <v>190</v>
      </c>
      <c r="D98" s="1" t="s">
        <v>1641</v>
      </c>
    </row>
    <row r="99" spans="1:4" ht="30">
      <c r="A99" s="4" t="s">
        <v>118</v>
      </c>
      <c r="B99" s="4" t="s">
        <v>191</v>
      </c>
      <c r="C99" s="4" t="s">
        <v>192</v>
      </c>
      <c r="D99" s="1" t="s">
        <v>1644</v>
      </c>
    </row>
    <row r="100" spans="1:4" ht="45">
      <c r="A100" s="4" t="s">
        <v>193</v>
      </c>
      <c r="B100" s="4" t="s">
        <v>194</v>
      </c>
      <c r="C100" s="4" t="s">
        <v>195</v>
      </c>
      <c r="D100" s="1" t="s">
        <v>1643</v>
      </c>
    </row>
    <row r="101" spans="1:4" ht="75">
      <c r="A101" s="4" t="s">
        <v>196</v>
      </c>
      <c r="B101" s="4" t="s">
        <v>197</v>
      </c>
      <c r="C101" s="4" t="s">
        <v>722</v>
      </c>
      <c r="D101" s="1" t="s">
        <v>1643</v>
      </c>
    </row>
    <row r="102" spans="1:4" ht="30">
      <c r="A102" s="4" t="s">
        <v>723</v>
      </c>
      <c r="B102" s="4" t="s">
        <v>724</v>
      </c>
      <c r="C102" s="4" t="s">
        <v>725</v>
      </c>
      <c r="D102" s="1" t="s">
        <v>1643</v>
      </c>
    </row>
    <row r="103" spans="1:4" ht="90">
      <c r="A103" s="4" t="s">
        <v>726</v>
      </c>
      <c r="B103" s="4" t="s">
        <v>727</v>
      </c>
      <c r="C103" s="4" t="s">
        <v>728</v>
      </c>
      <c r="D103" s="1" t="s">
        <v>1643</v>
      </c>
    </row>
    <row r="104" spans="1:4" ht="60">
      <c r="A104" s="4" t="s">
        <v>729</v>
      </c>
      <c r="B104" s="4" t="s">
        <v>730</v>
      </c>
      <c r="C104" s="4" t="s">
        <v>731</v>
      </c>
      <c r="D104" s="1" t="s">
        <v>1643</v>
      </c>
    </row>
    <row r="105" spans="1:4" ht="30">
      <c r="A105" s="4" t="s">
        <v>732</v>
      </c>
      <c r="B105" s="4" t="s">
        <v>733</v>
      </c>
      <c r="C105" s="4" t="s">
        <v>734</v>
      </c>
      <c r="D105" s="1" t="s">
        <v>1643</v>
      </c>
    </row>
    <row r="106" spans="1:4" ht="60">
      <c r="A106" s="4" t="s">
        <v>735</v>
      </c>
      <c r="B106" s="4" t="s">
        <v>736</v>
      </c>
      <c r="C106" s="4" t="s">
        <v>737</v>
      </c>
      <c r="D106" s="1" t="s">
        <v>1643</v>
      </c>
    </row>
    <row r="107" spans="1:4" ht="60">
      <c r="A107" s="4" t="s">
        <v>738</v>
      </c>
      <c r="B107" s="4" t="s">
        <v>739</v>
      </c>
      <c r="C107" s="4" t="s">
        <v>740</v>
      </c>
      <c r="D107" s="1" t="s">
        <v>1642</v>
      </c>
    </row>
    <row r="108" spans="1:4" ht="45">
      <c r="A108" s="4" t="s">
        <v>741</v>
      </c>
      <c r="B108" s="4" t="s">
        <v>742</v>
      </c>
      <c r="C108" s="4" t="s">
        <v>743</v>
      </c>
      <c r="D108" s="1" t="s">
        <v>1642</v>
      </c>
    </row>
    <row r="109" spans="1:4" ht="45">
      <c r="A109" s="4" t="s">
        <v>744</v>
      </c>
      <c r="B109" s="4" t="s">
        <v>745</v>
      </c>
      <c r="C109" s="4" t="s">
        <v>746</v>
      </c>
      <c r="D109" s="1" t="s">
        <v>1642</v>
      </c>
    </row>
    <row r="110" spans="1:4" ht="30">
      <c r="A110" s="4" t="s">
        <v>747</v>
      </c>
      <c r="B110" s="4" t="s">
        <v>748</v>
      </c>
      <c r="C110" s="4" t="s">
        <v>749</v>
      </c>
      <c r="D110" s="1" t="s">
        <v>1642</v>
      </c>
    </row>
    <row r="111" spans="1:4" ht="30">
      <c r="A111" s="4" t="s">
        <v>750</v>
      </c>
      <c r="B111" s="4" t="s">
        <v>751</v>
      </c>
      <c r="C111" s="4" t="s">
        <v>752</v>
      </c>
      <c r="D111" s="1" t="s">
        <v>1642</v>
      </c>
    </row>
    <row r="112" spans="1:4" ht="30">
      <c r="A112" s="4" t="s">
        <v>753</v>
      </c>
      <c r="B112" s="4" t="s">
        <v>754</v>
      </c>
      <c r="C112" s="4" t="s">
        <v>755</v>
      </c>
      <c r="D112" s="1" t="s">
        <v>1642</v>
      </c>
    </row>
    <row r="113" spans="1:4" ht="60">
      <c r="A113" s="4" t="s">
        <v>1063</v>
      </c>
      <c r="B113" s="4" t="s">
        <v>756</v>
      </c>
      <c r="C113" s="4" t="s">
        <v>757</v>
      </c>
      <c r="D113" s="1" t="s">
        <v>1642</v>
      </c>
    </row>
    <row r="114" spans="1:4" ht="30">
      <c r="A114" s="4" t="s">
        <v>758</v>
      </c>
      <c r="B114" s="4" t="s">
        <v>759</v>
      </c>
      <c r="C114" s="4" t="s">
        <v>760</v>
      </c>
      <c r="D114" s="1" t="s">
        <v>1642</v>
      </c>
    </row>
    <row r="115" spans="1:4" ht="30">
      <c r="A115" s="4" t="s">
        <v>761</v>
      </c>
      <c r="B115" s="4" t="s">
        <v>762</v>
      </c>
      <c r="C115" s="4" t="s">
        <v>763</v>
      </c>
      <c r="D115" s="1" t="s">
        <v>1642</v>
      </c>
    </row>
    <row r="116" spans="1:4" ht="90">
      <c r="A116" s="4" t="s">
        <v>764</v>
      </c>
      <c r="B116" s="4" t="s">
        <v>765</v>
      </c>
      <c r="C116" s="4" t="s">
        <v>766</v>
      </c>
      <c r="D116" s="1" t="s">
        <v>1643</v>
      </c>
    </row>
    <row r="117" spans="1:4" ht="45">
      <c r="A117" s="4" t="s">
        <v>767</v>
      </c>
      <c r="B117" s="4" t="s">
        <v>768</v>
      </c>
      <c r="C117" s="4" t="s">
        <v>769</v>
      </c>
      <c r="D117" s="1" t="s">
        <v>1643</v>
      </c>
    </row>
    <row r="118" spans="1:4" ht="45">
      <c r="A118" s="4" t="s">
        <v>770</v>
      </c>
      <c r="B118" s="4" t="s">
        <v>771</v>
      </c>
      <c r="C118" s="4" t="s">
        <v>772</v>
      </c>
      <c r="D118" s="1" t="s">
        <v>1643</v>
      </c>
    </row>
    <row r="119" spans="1:4" ht="45">
      <c r="A119" s="4" t="s">
        <v>773</v>
      </c>
      <c r="B119" s="4" t="s">
        <v>774</v>
      </c>
      <c r="C119" s="4" t="s">
        <v>775</v>
      </c>
      <c r="D119" s="1" t="s">
        <v>1643</v>
      </c>
    </row>
    <row r="120" spans="1:4" ht="60">
      <c r="A120" s="4" t="s">
        <v>776</v>
      </c>
      <c r="B120" s="4" t="s">
        <v>777</v>
      </c>
      <c r="C120" s="4" t="s">
        <v>778</v>
      </c>
      <c r="D120" s="1" t="s">
        <v>1643</v>
      </c>
    </row>
    <row r="121" spans="1:4" ht="45">
      <c r="A121" s="4" t="s">
        <v>779</v>
      </c>
      <c r="B121" s="4" t="s">
        <v>780</v>
      </c>
      <c r="C121" s="4" t="s">
        <v>781</v>
      </c>
      <c r="D121" s="1" t="s">
        <v>1642</v>
      </c>
    </row>
    <row r="122" spans="1:4" ht="30">
      <c r="A122" s="4" t="s">
        <v>782</v>
      </c>
      <c r="B122" s="4" t="s">
        <v>783</v>
      </c>
      <c r="C122" s="4" t="s">
        <v>784</v>
      </c>
      <c r="D122" s="1" t="s">
        <v>1643</v>
      </c>
    </row>
    <row r="123" spans="1:4" ht="45">
      <c r="A123" s="4" t="s">
        <v>785</v>
      </c>
      <c r="B123" s="4" t="s">
        <v>786</v>
      </c>
      <c r="C123" s="4" t="s">
        <v>203</v>
      </c>
      <c r="D123" s="1" t="s">
        <v>1643</v>
      </c>
    </row>
    <row r="124" spans="1:4" ht="45">
      <c r="A124" s="4" t="s">
        <v>204</v>
      </c>
      <c r="B124" s="4" t="s">
        <v>205</v>
      </c>
      <c r="C124" s="4" t="s">
        <v>206</v>
      </c>
      <c r="D124" s="1" t="s">
        <v>1643</v>
      </c>
    </row>
    <row r="125" spans="1:4" ht="60">
      <c r="A125" s="4" t="s">
        <v>207</v>
      </c>
      <c r="B125" s="4" t="s">
        <v>208</v>
      </c>
      <c r="C125" s="4" t="s">
        <v>209</v>
      </c>
      <c r="D125" s="1" t="s">
        <v>1643</v>
      </c>
    </row>
    <row r="126" spans="1:4" ht="60">
      <c r="A126" s="4" t="s">
        <v>210</v>
      </c>
      <c r="B126" s="4" t="s">
        <v>211</v>
      </c>
      <c r="C126" s="4" t="s">
        <v>212</v>
      </c>
      <c r="D126" s="1" t="s">
        <v>1642</v>
      </c>
    </row>
    <row r="127" spans="1:4" ht="60">
      <c r="A127" s="4" t="s">
        <v>213</v>
      </c>
      <c r="B127" s="4" t="s">
        <v>214</v>
      </c>
      <c r="C127" s="4" t="s">
        <v>215</v>
      </c>
      <c r="D127" s="1" t="s">
        <v>1641</v>
      </c>
    </row>
    <row r="128" spans="1:4" ht="60">
      <c r="A128" s="4" t="s">
        <v>216</v>
      </c>
      <c r="B128" s="4" t="s">
        <v>217</v>
      </c>
      <c r="C128" s="4" t="s">
        <v>218</v>
      </c>
      <c r="D128" s="1" t="s">
        <v>1641</v>
      </c>
    </row>
    <row r="129" spans="1:4" ht="30">
      <c r="A129" s="4" t="s">
        <v>219</v>
      </c>
      <c r="B129" s="4" t="s">
        <v>220</v>
      </c>
      <c r="C129" s="4" t="s">
        <v>221</v>
      </c>
      <c r="D129" s="1" t="s">
        <v>1641</v>
      </c>
    </row>
    <row r="130" spans="1:4" ht="45">
      <c r="A130" s="4" t="s">
        <v>222</v>
      </c>
      <c r="B130" s="4" t="s">
        <v>223</v>
      </c>
      <c r="C130" s="4" t="s">
        <v>224</v>
      </c>
      <c r="D130" s="1" t="s">
        <v>1643</v>
      </c>
    </row>
    <row r="131" spans="1:4" ht="45">
      <c r="A131" s="4" t="s">
        <v>225</v>
      </c>
      <c r="B131" s="4" t="s">
        <v>226</v>
      </c>
      <c r="C131" s="4" t="s">
        <v>227</v>
      </c>
      <c r="D131" s="1" t="s">
        <v>1643</v>
      </c>
    </row>
    <row r="132" spans="1:4" ht="60">
      <c r="A132" s="4" t="s">
        <v>1880</v>
      </c>
      <c r="B132" s="4" t="s">
        <v>228</v>
      </c>
      <c r="C132" s="4" t="s">
        <v>229</v>
      </c>
      <c r="D132" s="1" t="s">
        <v>1641</v>
      </c>
    </row>
    <row r="133" spans="1:4" ht="30">
      <c r="A133" s="4" t="s">
        <v>230</v>
      </c>
      <c r="B133" s="4" t="s">
        <v>231</v>
      </c>
      <c r="C133" s="4" t="s">
        <v>232</v>
      </c>
      <c r="D133" s="1" t="s">
        <v>1642</v>
      </c>
    </row>
    <row r="134" spans="1:4" ht="45">
      <c r="A134" s="4" t="s">
        <v>233</v>
      </c>
      <c r="B134" s="4" t="s">
        <v>234</v>
      </c>
      <c r="C134" s="4" t="s">
        <v>235</v>
      </c>
      <c r="D134" s="1" t="s">
        <v>1642</v>
      </c>
    </row>
    <row r="135" spans="1:4" ht="45">
      <c r="A135" s="4" t="s">
        <v>236</v>
      </c>
      <c r="B135" s="4" t="s">
        <v>237</v>
      </c>
      <c r="C135" s="4" t="s">
        <v>238</v>
      </c>
      <c r="D135" s="1" t="s">
        <v>1643</v>
      </c>
    </row>
    <row r="136" spans="1:4" ht="45">
      <c r="A136" s="4" t="s">
        <v>239</v>
      </c>
      <c r="B136" s="4" t="s">
        <v>240</v>
      </c>
      <c r="C136" s="4" t="s">
        <v>241</v>
      </c>
      <c r="D136" s="1" t="s">
        <v>1642</v>
      </c>
    </row>
    <row r="137" spans="1:4" ht="45">
      <c r="A137" s="4" t="s">
        <v>242</v>
      </c>
      <c r="B137" s="4" t="s">
        <v>243</v>
      </c>
      <c r="C137" s="4" t="s">
        <v>244</v>
      </c>
      <c r="D137" s="1" t="s">
        <v>1642</v>
      </c>
    </row>
    <row r="138" spans="1:4" ht="45">
      <c r="A138" s="4" t="s">
        <v>245</v>
      </c>
      <c r="B138" s="4" t="s">
        <v>246</v>
      </c>
      <c r="C138" s="4" t="s">
        <v>247</v>
      </c>
      <c r="D138" s="1" t="s">
        <v>1642</v>
      </c>
    </row>
    <row r="139" spans="1:4" ht="60">
      <c r="A139" s="4" t="s">
        <v>248</v>
      </c>
      <c r="B139" s="4" t="s">
        <v>249</v>
      </c>
      <c r="C139" s="4" t="s">
        <v>250</v>
      </c>
      <c r="D139" s="1" t="s">
        <v>1643</v>
      </c>
    </row>
    <row r="140" spans="1:4" ht="60">
      <c r="A140" s="4" t="s">
        <v>251</v>
      </c>
      <c r="B140" s="4" t="s">
        <v>252</v>
      </c>
      <c r="C140" s="4" t="s">
        <v>1881</v>
      </c>
      <c r="D140" s="1" t="s">
        <v>1643</v>
      </c>
    </row>
    <row r="141" spans="1:4" ht="60">
      <c r="A141" s="4" t="s">
        <v>253</v>
      </c>
      <c r="B141" s="4" t="s">
        <v>254</v>
      </c>
      <c r="C141" s="4" t="s">
        <v>817</v>
      </c>
      <c r="D141" s="1" t="s">
        <v>1643</v>
      </c>
    </row>
    <row r="142" spans="1:4" ht="45">
      <c r="A142" s="4" t="s">
        <v>818</v>
      </c>
      <c r="B142" s="4" t="s">
        <v>819</v>
      </c>
      <c r="C142" s="4" t="s">
        <v>820</v>
      </c>
      <c r="D142" s="1" t="s">
        <v>1642</v>
      </c>
    </row>
    <row r="143" spans="1:4" ht="60">
      <c r="A143" s="4" t="s">
        <v>1882</v>
      </c>
      <c r="B143" s="4" t="s">
        <v>821</v>
      </c>
      <c r="C143" s="4" t="s">
        <v>822</v>
      </c>
      <c r="D143" s="1" t="s">
        <v>1642</v>
      </c>
    </row>
    <row r="144" spans="1:4" ht="45">
      <c r="A144" s="4" t="s">
        <v>823</v>
      </c>
      <c r="B144" s="4" t="s">
        <v>824</v>
      </c>
      <c r="C144" s="4" t="s">
        <v>1883</v>
      </c>
      <c r="D144" s="1" t="s">
        <v>1641</v>
      </c>
    </row>
    <row r="145" spans="1:4" ht="45">
      <c r="A145" s="4" t="s">
        <v>825</v>
      </c>
      <c r="B145" s="4" t="s">
        <v>826</v>
      </c>
      <c r="C145" s="4" t="s">
        <v>827</v>
      </c>
      <c r="D145" s="1" t="s">
        <v>1643</v>
      </c>
    </row>
    <row r="146" spans="1:4" ht="45">
      <c r="A146" s="4" t="s">
        <v>828</v>
      </c>
      <c r="B146" s="4" t="s">
        <v>829</v>
      </c>
      <c r="C146" s="4" t="s">
        <v>830</v>
      </c>
      <c r="D146" s="1" t="s">
        <v>1643</v>
      </c>
    </row>
    <row r="147" spans="1:4" ht="60">
      <c r="A147" s="4" t="s">
        <v>831</v>
      </c>
      <c r="B147" s="4" t="s">
        <v>832</v>
      </c>
      <c r="C147" s="4" t="s">
        <v>1550</v>
      </c>
      <c r="D147" s="1" t="s">
        <v>1643</v>
      </c>
    </row>
    <row r="148" spans="1:4" ht="60">
      <c r="A148" s="4" t="s">
        <v>833</v>
      </c>
      <c r="B148" s="4" t="s">
        <v>834</v>
      </c>
      <c r="C148" s="4" t="s">
        <v>835</v>
      </c>
      <c r="D148" s="1" t="s">
        <v>1643</v>
      </c>
    </row>
    <row r="149" spans="1:3" ht="15">
      <c r="A149" s="4"/>
      <c r="B149" s="4"/>
      <c r="C149" s="4"/>
    </row>
    <row r="150" spans="1:3" ht="15">
      <c r="A150" s="4"/>
      <c r="B150" s="4"/>
      <c r="C150" s="4"/>
    </row>
    <row r="151" spans="1:3" ht="15">
      <c r="A151" s="4"/>
      <c r="B151" s="4"/>
      <c r="C151" s="4"/>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N64"/>
  <sheetViews>
    <sheetView zoomScale="75" zoomScaleNormal="75" zoomScalePageLayoutView="0" workbookViewId="0" topLeftCell="A22">
      <selection activeCell="C17" sqref="C17"/>
    </sheetView>
  </sheetViews>
  <sheetFormatPr defaultColWidth="9.140625" defaultRowHeight="12.75"/>
  <cols>
    <col min="1" max="1" width="28.57421875" style="1" bestFit="1" customWidth="1"/>
    <col min="2" max="2" width="8.140625" style="1" bestFit="1" customWidth="1"/>
    <col min="3" max="3" width="61.57421875" style="1" customWidth="1"/>
    <col min="4" max="16384" width="9.140625" style="1" customWidth="1"/>
  </cols>
  <sheetData>
    <row r="2" spans="4:12" ht="12.75">
      <c r="D2" s="1" t="s">
        <v>1641</v>
      </c>
      <c r="E2" s="1" t="s">
        <v>1642</v>
      </c>
      <c r="F2" s="1" t="s">
        <v>1643</v>
      </c>
      <c r="G2" s="1" t="s">
        <v>1644</v>
      </c>
      <c r="H2" s="1" t="s">
        <v>1645</v>
      </c>
      <c r="I2" s="1" t="s">
        <v>1649</v>
      </c>
      <c r="K2" s="1" t="s">
        <v>1651</v>
      </c>
      <c r="L2" s="1">
        <v>57</v>
      </c>
    </row>
    <row r="3" spans="4:12" ht="25.5">
      <c r="D3" s="1">
        <f>COUNTIF(D8:D64,"N/A")</f>
        <v>0</v>
      </c>
      <c r="E3" s="1">
        <f>COUNTIF(D8:D64,"DD")</f>
        <v>8</v>
      </c>
      <c r="F3" s="1">
        <f>COUNTIF(D8:D64,"Yes")</f>
        <v>48</v>
      </c>
      <c r="G3" s="1">
        <f>COUNTIF(D7:D64,"No")</f>
        <v>1</v>
      </c>
      <c r="H3" s="1">
        <f>COUNTIF(D7:D64,"Partial")</f>
        <v>0</v>
      </c>
      <c r="I3" s="1">
        <f>COUNTIF(D8:N108,"Goal Only")</f>
        <v>0</v>
      </c>
      <c r="K3" s="1" t="s">
        <v>1652</v>
      </c>
      <c r="L3" s="1">
        <f>SUM(D3:I3)</f>
        <v>57</v>
      </c>
    </row>
    <row r="4" spans="4:9" ht="12.75">
      <c r="D4" s="3">
        <f aca="true" t="shared" si="0" ref="D4:I4">D3/$L$3</f>
        <v>0</v>
      </c>
      <c r="E4" s="3">
        <f t="shared" si="0"/>
        <v>0.14035087719298245</v>
      </c>
      <c r="F4" s="3">
        <f t="shared" si="0"/>
        <v>0.8421052631578947</v>
      </c>
      <c r="G4" s="3">
        <f t="shared" si="0"/>
        <v>0.017543859649122806</v>
      </c>
      <c r="H4" s="3">
        <f t="shared" si="0"/>
        <v>0</v>
      </c>
      <c r="I4" s="3">
        <f t="shared" si="0"/>
        <v>0</v>
      </c>
    </row>
    <row r="5" spans="4:9" ht="12.75">
      <c r="D5" s="3"/>
      <c r="E5" s="3">
        <f>(E3)/($L$3-$D$3)</f>
        <v>0.14035087719298245</v>
      </c>
      <c r="F5" s="3">
        <f>(F3)/($L$3-$D$3)</f>
        <v>0.8421052631578947</v>
      </c>
      <c r="G5" s="3">
        <f>(G3)/($L$3-$D$3)</f>
        <v>0.017543859649122806</v>
      </c>
      <c r="H5" s="3">
        <f>(H3)/($L$3-$D$3)</f>
        <v>0</v>
      </c>
      <c r="I5" s="3">
        <f>(I3)/($L$3-$D$3)</f>
        <v>0</v>
      </c>
    </row>
    <row r="6" ht="13.5" thickBot="1"/>
    <row r="7" spans="1:14" ht="13.5" thickBot="1">
      <c r="A7" s="5" t="s">
        <v>1214</v>
      </c>
      <c r="B7" s="5" t="s">
        <v>1215</v>
      </c>
      <c r="C7" s="5" t="s">
        <v>1216</v>
      </c>
      <c r="D7" s="5" t="s">
        <v>1632</v>
      </c>
      <c r="E7" s="11"/>
      <c r="F7" s="10"/>
      <c r="G7" s="10"/>
      <c r="H7" s="10"/>
      <c r="I7" s="10"/>
      <c r="J7" s="10"/>
      <c r="K7" s="10"/>
      <c r="L7" s="10"/>
      <c r="M7" s="10"/>
      <c r="N7" s="10"/>
    </row>
    <row r="8" spans="1:4" ht="255">
      <c r="A8" s="15" t="s">
        <v>836</v>
      </c>
      <c r="B8" s="15" t="s">
        <v>837</v>
      </c>
      <c r="C8" s="15" t="s">
        <v>838</v>
      </c>
      <c r="D8" s="1" t="s">
        <v>1643</v>
      </c>
    </row>
    <row r="9" spans="1:4" ht="60">
      <c r="A9" s="15" t="s">
        <v>839</v>
      </c>
      <c r="B9" s="15" t="s">
        <v>840</v>
      </c>
      <c r="C9" s="15" t="s">
        <v>841</v>
      </c>
      <c r="D9" s="1" t="s">
        <v>1643</v>
      </c>
    </row>
    <row r="10" spans="1:4" ht="30">
      <c r="A10" s="15" t="s">
        <v>842</v>
      </c>
      <c r="B10" s="15" t="s">
        <v>843</v>
      </c>
      <c r="C10" s="15" t="s">
        <v>844</v>
      </c>
      <c r="D10" s="1" t="s">
        <v>1643</v>
      </c>
    </row>
    <row r="11" spans="1:4" ht="150">
      <c r="A11" s="15" t="s">
        <v>845</v>
      </c>
      <c r="B11" s="15" t="s">
        <v>846</v>
      </c>
      <c r="C11" s="15" t="s">
        <v>139</v>
      </c>
      <c r="D11" s="1" t="s">
        <v>1642</v>
      </c>
    </row>
    <row r="12" spans="1:4" ht="60">
      <c r="A12" s="15" t="s">
        <v>847</v>
      </c>
      <c r="B12" s="15" t="s">
        <v>848</v>
      </c>
      <c r="C12" s="15" t="s">
        <v>270</v>
      </c>
      <c r="D12" s="1" t="s">
        <v>1643</v>
      </c>
    </row>
    <row r="13" spans="1:4" ht="180">
      <c r="A13" s="15" t="s">
        <v>271</v>
      </c>
      <c r="B13" s="15" t="s">
        <v>272</v>
      </c>
      <c r="C13" s="15" t="s">
        <v>140</v>
      </c>
      <c r="D13" s="1" t="s">
        <v>1643</v>
      </c>
    </row>
    <row r="14" spans="1:4" ht="90">
      <c r="A14" s="15" t="s">
        <v>273</v>
      </c>
      <c r="B14" s="15" t="s">
        <v>274</v>
      </c>
      <c r="C14" s="15" t="s">
        <v>141</v>
      </c>
      <c r="D14" s="1" t="s">
        <v>1643</v>
      </c>
    </row>
    <row r="15" spans="1:4" ht="60">
      <c r="A15" s="15" t="s">
        <v>275</v>
      </c>
      <c r="B15" s="15" t="s">
        <v>276</v>
      </c>
      <c r="C15" s="15" t="s">
        <v>142</v>
      </c>
      <c r="D15" s="1" t="s">
        <v>1643</v>
      </c>
    </row>
    <row r="16" spans="1:4" ht="90">
      <c r="A16" s="15" t="s">
        <v>277</v>
      </c>
      <c r="B16" s="15" t="s">
        <v>278</v>
      </c>
      <c r="C16" s="15" t="s">
        <v>143</v>
      </c>
      <c r="D16" s="1" t="s">
        <v>1642</v>
      </c>
    </row>
    <row r="17" spans="1:4" ht="30">
      <c r="A17" s="15" t="s">
        <v>279</v>
      </c>
      <c r="B17" s="15" t="s">
        <v>280</v>
      </c>
      <c r="C17" s="15" t="s">
        <v>144</v>
      </c>
      <c r="D17" s="1" t="s">
        <v>1643</v>
      </c>
    </row>
    <row r="18" spans="1:4" ht="75">
      <c r="A18" s="15" t="s">
        <v>281</v>
      </c>
      <c r="B18" s="15" t="s">
        <v>282</v>
      </c>
      <c r="C18" s="15" t="s">
        <v>283</v>
      </c>
      <c r="D18" s="1" t="s">
        <v>1643</v>
      </c>
    </row>
    <row r="19" spans="1:4" ht="30">
      <c r="A19" s="15" t="s">
        <v>284</v>
      </c>
      <c r="B19" s="15" t="s">
        <v>285</v>
      </c>
      <c r="C19" s="15" t="s">
        <v>286</v>
      </c>
      <c r="D19" s="1" t="s">
        <v>1643</v>
      </c>
    </row>
    <row r="20" spans="1:4" ht="30">
      <c r="A20" s="15" t="s">
        <v>287</v>
      </c>
      <c r="B20" s="15" t="s">
        <v>288</v>
      </c>
      <c r="C20" s="15" t="s">
        <v>289</v>
      </c>
      <c r="D20" s="1" t="s">
        <v>1643</v>
      </c>
    </row>
    <row r="21" spans="1:4" ht="105">
      <c r="A21" s="15" t="s">
        <v>290</v>
      </c>
      <c r="B21" s="15" t="s">
        <v>291</v>
      </c>
      <c r="C21" s="15" t="s">
        <v>292</v>
      </c>
      <c r="D21" s="1" t="s">
        <v>1643</v>
      </c>
    </row>
    <row r="22" spans="1:4" ht="75">
      <c r="A22" s="15" t="s">
        <v>293</v>
      </c>
      <c r="B22" s="15" t="s">
        <v>294</v>
      </c>
      <c r="C22" s="15" t="s">
        <v>295</v>
      </c>
      <c r="D22" s="1" t="s">
        <v>1643</v>
      </c>
    </row>
    <row r="23" spans="1:4" ht="120">
      <c r="A23" s="15" t="s">
        <v>296</v>
      </c>
      <c r="B23" s="15" t="s">
        <v>297</v>
      </c>
      <c r="C23" s="15" t="s">
        <v>298</v>
      </c>
      <c r="D23" s="1" t="s">
        <v>1643</v>
      </c>
    </row>
    <row r="24" spans="1:4" ht="60">
      <c r="A24" s="15" t="s">
        <v>299</v>
      </c>
      <c r="B24" s="15" t="s">
        <v>300</v>
      </c>
      <c r="C24" s="15" t="s">
        <v>145</v>
      </c>
      <c r="D24" s="1" t="s">
        <v>1643</v>
      </c>
    </row>
    <row r="25" spans="1:4" ht="45">
      <c r="A25" s="15" t="s">
        <v>284</v>
      </c>
      <c r="B25" s="15" t="s">
        <v>301</v>
      </c>
      <c r="C25" s="15" t="s">
        <v>302</v>
      </c>
      <c r="D25" s="1" t="s">
        <v>1643</v>
      </c>
    </row>
    <row r="26" spans="1:4" ht="75">
      <c r="A26" s="15" t="s">
        <v>303</v>
      </c>
      <c r="B26" s="15" t="s">
        <v>304</v>
      </c>
      <c r="C26" s="15" t="s">
        <v>305</v>
      </c>
      <c r="D26" s="1" t="s">
        <v>1643</v>
      </c>
    </row>
    <row r="27" spans="1:4" ht="105">
      <c r="A27" s="15" t="s">
        <v>306</v>
      </c>
      <c r="B27" s="15" t="s">
        <v>307</v>
      </c>
      <c r="C27" s="15" t="s">
        <v>308</v>
      </c>
      <c r="D27" s="1" t="s">
        <v>1643</v>
      </c>
    </row>
    <row r="28" spans="1:4" ht="90">
      <c r="A28" s="15" t="s">
        <v>309</v>
      </c>
      <c r="B28" s="15" t="s">
        <v>310</v>
      </c>
      <c r="C28" s="15" t="s">
        <v>146</v>
      </c>
      <c r="D28" s="1" t="s">
        <v>1642</v>
      </c>
    </row>
    <row r="29" spans="1:4" ht="75">
      <c r="A29" s="15" t="s">
        <v>311</v>
      </c>
      <c r="B29" s="15" t="s">
        <v>312</v>
      </c>
      <c r="C29" s="15" t="s">
        <v>313</v>
      </c>
      <c r="D29" s="1" t="s">
        <v>1643</v>
      </c>
    </row>
    <row r="30" spans="1:4" ht="105">
      <c r="A30" s="15" t="s">
        <v>314</v>
      </c>
      <c r="B30" s="15" t="s">
        <v>315</v>
      </c>
      <c r="C30" s="15" t="s">
        <v>316</v>
      </c>
      <c r="D30" s="1" t="s">
        <v>1643</v>
      </c>
    </row>
    <row r="31" spans="1:4" ht="60">
      <c r="A31" s="15" t="s">
        <v>317</v>
      </c>
      <c r="B31" s="15" t="s">
        <v>318</v>
      </c>
      <c r="C31" s="15" t="s">
        <v>319</v>
      </c>
      <c r="D31" s="1" t="s">
        <v>1643</v>
      </c>
    </row>
    <row r="32" spans="1:4" ht="45">
      <c r="A32" s="15" t="s">
        <v>320</v>
      </c>
      <c r="B32" s="15" t="s">
        <v>321</v>
      </c>
      <c r="C32" s="15" t="s">
        <v>322</v>
      </c>
      <c r="D32" s="1" t="s">
        <v>1643</v>
      </c>
    </row>
    <row r="33" spans="1:4" ht="45">
      <c r="A33" s="15" t="s">
        <v>323</v>
      </c>
      <c r="B33" s="15" t="s">
        <v>324</v>
      </c>
      <c r="C33" s="15" t="s">
        <v>325</v>
      </c>
      <c r="D33" s="1" t="s">
        <v>1643</v>
      </c>
    </row>
    <row r="34" spans="1:4" ht="30">
      <c r="A34" s="15" t="s">
        <v>326</v>
      </c>
      <c r="B34" s="15" t="s">
        <v>327</v>
      </c>
      <c r="C34" s="15" t="s">
        <v>328</v>
      </c>
      <c r="D34" s="1" t="s">
        <v>1643</v>
      </c>
    </row>
    <row r="35" spans="1:4" ht="75">
      <c r="A35" s="15" t="s">
        <v>329</v>
      </c>
      <c r="B35" s="15" t="s">
        <v>330</v>
      </c>
      <c r="C35" s="15" t="s">
        <v>331</v>
      </c>
      <c r="D35" s="1" t="s">
        <v>1643</v>
      </c>
    </row>
    <row r="36" spans="1:4" ht="30">
      <c r="A36" s="15" t="s">
        <v>332</v>
      </c>
      <c r="B36" s="15" t="s">
        <v>333</v>
      </c>
      <c r="C36" s="15" t="s">
        <v>334</v>
      </c>
      <c r="D36" s="1" t="s">
        <v>1643</v>
      </c>
    </row>
    <row r="37" spans="1:4" ht="30">
      <c r="A37" s="15" t="s">
        <v>335</v>
      </c>
      <c r="B37" s="15" t="s">
        <v>336</v>
      </c>
      <c r="C37" s="15" t="s">
        <v>337</v>
      </c>
      <c r="D37" s="1" t="s">
        <v>1643</v>
      </c>
    </row>
    <row r="38" spans="1:4" ht="30">
      <c r="A38" s="15" t="s">
        <v>338</v>
      </c>
      <c r="B38" s="15" t="s">
        <v>339</v>
      </c>
      <c r="C38" s="15" t="s">
        <v>391</v>
      </c>
      <c r="D38" s="1" t="s">
        <v>1643</v>
      </c>
    </row>
    <row r="39" spans="1:4" ht="45">
      <c r="A39" s="15" t="s">
        <v>392</v>
      </c>
      <c r="B39" s="15" t="s">
        <v>393</v>
      </c>
      <c r="C39" s="15" t="s">
        <v>147</v>
      </c>
      <c r="D39" s="1" t="s">
        <v>1643</v>
      </c>
    </row>
    <row r="40" spans="1:4" ht="90">
      <c r="A40" s="15" t="s">
        <v>394</v>
      </c>
      <c r="B40" s="15" t="s">
        <v>395</v>
      </c>
      <c r="C40" s="15" t="s">
        <v>396</v>
      </c>
      <c r="D40" s="1" t="s">
        <v>1642</v>
      </c>
    </row>
    <row r="41" spans="1:4" ht="45">
      <c r="A41" s="15" t="s">
        <v>397</v>
      </c>
      <c r="B41" s="15" t="s">
        <v>398</v>
      </c>
      <c r="C41" s="15" t="s">
        <v>399</v>
      </c>
      <c r="D41" s="1" t="s">
        <v>1642</v>
      </c>
    </row>
    <row r="42" spans="1:4" ht="75">
      <c r="A42" s="15" t="s">
        <v>400</v>
      </c>
      <c r="B42" s="15" t="s">
        <v>401</v>
      </c>
      <c r="C42" s="15" t="s">
        <v>148</v>
      </c>
      <c r="D42" s="1" t="s">
        <v>1642</v>
      </c>
    </row>
    <row r="43" spans="1:4" ht="30">
      <c r="A43" s="15" t="s">
        <v>402</v>
      </c>
      <c r="B43" s="15" t="s">
        <v>403</v>
      </c>
      <c r="C43" s="15" t="s">
        <v>404</v>
      </c>
      <c r="D43" s="1" t="s">
        <v>1643</v>
      </c>
    </row>
    <row r="44" spans="1:4" ht="67.5">
      <c r="A44" s="15" t="s">
        <v>405</v>
      </c>
      <c r="B44" s="15" t="s">
        <v>406</v>
      </c>
      <c r="C44" s="16" t="s">
        <v>149</v>
      </c>
      <c r="D44" s="1" t="s">
        <v>1643</v>
      </c>
    </row>
    <row r="45" spans="1:4" ht="90">
      <c r="A45" s="15" t="s">
        <v>407</v>
      </c>
      <c r="B45" s="15" t="s">
        <v>408</v>
      </c>
      <c r="C45" s="15" t="s">
        <v>409</v>
      </c>
      <c r="D45" s="1" t="s">
        <v>1643</v>
      </c>
    </row>
    <row r="46" spans="1:4" ht="30">
      <c r="A46" s="15" t="s">
        <v>410</v>
      </c>
      <c r="B46" s="15" t="s">
        <v>411</v>
      </c>
      <c r="C46" s="15" t="s">
        <v>412</v>
      </c>
      <c r="D46" s="1" t="s">
        <v>1643</v>
      </c>
    </row>
    <row r="47" spans="1:4" ht="45">
      <c r="A47" s="15" t="s">
        <v>413</v>
      </c>
      <c r="B47" s="15" t="s">
        <v>414</v>
      </c>
      <c r="C47" s="15" t="s">
        <v>415</v>
      </c>
      <c r="D47" s="1" t="s">
        <v>1643</v>
      </c>
    </row>
    <row r="48" spans="1:4" ht="105">
      <c r="A48" s="15" t="s">
        <v>416</v>
      </c>
      <c r="B48" s="15" t="s">
        <v>417</v>
      </c>
      <c r="C48" s="15" t="s">
        <v>150</v>
      </c>
      <c r="D48" s="1" t="s">
        <v>1643</v>
      </c>
    </row>
    <row r="49" spans="1:4" ht="105">
      <c r="A49" s="15" t="s">
        <v>418</v>
      </c>
      <c r="B49" s="15" t="s">
        <v>419</v>
      </c>
      <c r="C49" s="15" t="s">
        <v>420</v>
      </c>
      <c r="D49" s="1" t="s">
        <v>1643</v>
      </c>
    </row>
    <row r="50" spans="1:4" ht="75">
      <c r="A50" s="15" t="s">
        <v>836</v>
      </c>
      <c r="B50" s="15" t="s">
        <v>421</v>
      </c>
      <c r="C50" s="15" t="s">
        <v>422</v>
      </c>
      <c r="D50" s="1" t="s">
        <v>1643</v>
      </c>
    </row>
    <row r="51" spans="1:4" ht="330">
      <c r="A51" s="15" t="s">
        <v>423</v>
      </c>
      <c r="B51" s="15" t="s">
        <v>424</v>
      </c>
      <c r="C51" s="15" t="s">
        <v>425</v>
      </c>
      <c r="D51" s="1" t="s">
        <v>1643</v>
      </c>
    </row>
    <row r="52" spans="1:4" ht="180">
      <c r="A52" s="15" t="s">
        <v>271</v>
      </c>
      <c r="B52" s="15" t="s">
        <v>426</v>
      </c>
      <c r="C52" s="15" t="s">
        <v>151</v>
      </c>
      <c r="D52" s="1" t="s">
        <v>1643</v>
      </c>
    </row>
    <row r="53" spans="1:4" ht="67.5">
      <c r="A53" s="15" t="s">
        <v>405</v>
      </c>
      <c r="B53" s="15" t="s">
        <v>427</v>
      </c>
      <c r="C53" s="16" t="s">
        <v>152</v>
      </c>
      <c r="D53" s="1" t="s">
        <v>1643</v>
      </c>
    </row>
    <row r="54" spans="1:4" ht="60">
      <c r="A54" s="15" t="s">
        <v>428</v>
      </c>
      <c r="B54" s="15" t="s">
        <v>429</v>
      </c>
      <c r="C54" s="15" t="s">
        <v>430</v>
      </c>
      <c r="D54" s="1" t="s">
        <v>1643</v>
      </c>
    </row>
    <row r="55" spans="1:4" ht="60">
      <c r="A55" s="15" t="s">
        <v>275</v>
      </c>
      <c r="B55" s="15" t="s">
        <v>431</v>
      </c>
      <c r="C55" s="15" t="s">
        <v>153</v>
      </c>
      <c r="D55" s="1" t="s">
        <v>1643</v>
      </c>
    </row>
    <row r="56" spans="1:4" ht="105">
      <c r="A56" s="15" t="s">
        <v>273</v>
      </c>
      <c r="B56" s="15" t="s">
        <v>432</v>
      </c>
      <c r="C56" s="15" t="s">
        <v>154</v>
      </c>
      <c r="D56" s="1" t="s">
        <v>1642</v>
      </c>
    </row>
    <row r="57" spans="1:4" ht="45">
      <c r="A57" s="15" t="s">
        <v>433</v>
      </c>
      <c r="B57" s="15" t="s">
        <v>434</v>
      </c>
      <c r="C57" s="15" t="s">
        <v>435</v>
      </c>
      <c r="D57" s="1" t="s">
        <v>1643</v>
      </c>
    </row>
    <row r="58" spans="1:4" ht="105">
      <c r="A58" s="15" t="s">
        <v>418</v>
      </c>
      <c r="B58" s="15" t="s">
        <v>436</v>
      </c>
      <c r="C58" s="15" t="s">
        <v>437</v>
      </c>
      <c r="D58" s="1" t="s">
        <v>1643</v>
      </c>
    </row>
    <row r="59" spans="1:4" ht="315">
      <c r="A59" s="15" t="s">
        <v>438</v>
      </c>
      <c r="B59" s="15" t="s">
        <v>439</v>
      </c>
      <c r="C59" s="15" t="s">
        <v>491</v>
      </c>
      <c r="D59" s="1" t="s">
        <v>1644</v>
      </c>
    </row>
    <row r="60" spans="1:4" ht="75">
      <c r="A60" s="15" t="s">
        <v>839</v>
      </c>
      <c r="B60" s="15" t="s">
        <v>492</v>
      </c>
      <c r="C60" s="15" t="s">
        <v>493</v>
      </c>
      <c r="D60" s="1" t="s">
        <v>1643</v>
      </c>
    </row>
    <row r="61" spans="1:4" ht="120">
      <c r="A61" s="15" t="s">
        <v>845</v>
      </c>
      <c r="B61" s="15" t="s">
        <v>494</v>
      </c>
      <c r="C61" s="15" t="s">
        <v>495</v>
      </c>
      <c r="D61" s="1" t="s">
        <v>1643</v>
      </c>
    </row>
    <row r="62" spans="1:4" ht="60">
      <c r="A62" s="15" t="s">
        <v>394</v>
      </c>
      <c r="B62" s="15" t="s">
        <v>496</v>
      </c>
      <c r="C62" s="15" t="s">
        <v>497</v>
      </c>
      <c r="D62" s="1" t="s">
        <v>1643</v>
      </c>
    </row>
    <row r="63" spans="1:4" ht="75">
      <c r="A63" s="15" t="s">
        <v>400</v>
      </c>
      <c r="B63" s="15" t="s">
        <v>498</v>
      </c>
      <c r="C63" s="15" t="s">
        <v>155</v>
      </c>
      <c r="D63" s="1" t="s">
        <v>1642</v>
      </c>
    </row>
    <row r="64" spans="1:4" ht="30">
      <c r="A64" s="15" t="s">
        <v>499</v>
      </c>
      <c r="B64" s="15" t="s">
        <v>500</v>
      </c>
      <c r="C64" s="15" t="s">
        <v>501</v>
      </c>
      <c r="D64" s="1" t="s">
        <v>1643</v>
      </c>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N56"/>
  <sheetViews>
    <sheetView zoomScale="75" zoomScaleNormal="75" zoomScalePageLayoutView="0" workbookViewId="0" topLeftCell="A1">
      <selection activeCell="C17" sqref="C17"/>
    </sheetView>
  </sheetViews>
  <sheetFormatPr defaultColWidth="9.140625" defaultRowHeight="12.75"/>
  <cols>
    <col min="1" max="1" width="31.00390625" style="1" customWidth="1"/>
    <col min="2" max="2" width="8.140625" style="1" bestFit="1" customWidth="1"/>
    <col min="3" max="3" width="100.7109375" style="1" customWidth="1"/>
    <col min="4" max="16384" width="9.140625" style="1" customWidth="1"/>
  </cols>
  <sheetData>
    <row r="1" ht="12.75">
      <c r="A1" s="1" t="s">
        <v>1735</v>
      </c>
    </row>
    <row r="2" spans="4:12" ht="12.75">
      <c r="D2" s="1" t="s">
        <v>1641</v>
      </c>
      <c r="E2" s="1" t="s">
        <v>1642</v>
      </c>
      <c r="F2" s="1" t="s">
        <v>1643</v>
      </c>
      <c r="G2" s="1" t="s">
        <v>1644</v>
      </c>
      <c r="H2" s="1" t="s">
        <v>1645</v>
      </c>
      <c r="I2" s="1" t="s">
        <v>1649</v>
      </c>
      <c r="K2" s="1" t="s">
        <v>1651</v>
      </c>
      <c r="L2" s="1">
        <v>50</v>
      </c>
    </row>
    <row r="3" spans="4:12" ht="25.5">
      <c r="D3" s="1">
        <f>COUNTIF(D8:D56,"N/A")</f>
        <v>0</v>
      </c>
      <c r="E3" s="1">
        <f>COUNTIF(D8:D56,"DD")</f>
        <v>8</v>
      </c>
      <c r="F3" s="1">
        <f>COUNTIF(D8:D56,"Yes")</f>
        <v>38</v>
      </c>
      <c r="G3" s="1">
        <f>COUNTIF(D7:D56,"No")</f>
        <v>0</v>
      </c>
      <c r="H3" s="1">
        <f>COUNTIF(D7:D56,"Partial")</f>
        <v>3</v>
      </c>
      <c r="I3" s="1">
        <f>COUNTIF(D8:D56,"Goal Only")</f>
        <v>0</v>
      </c>
      <c r="K3" s="1" t="s">
        <v>1652</v>
      </c>
      <c r="L3" s="1">
        <f>SUM(D3:I3)</f>
        <v>49</v>
      </c>
    </row>
    <row r="4" spans="4:9" ht="12.75">
      <c r="D4" s="3">
        <f aca="true" t="shared" si="0" ref="D4:I4">D3/$L$3</f>
        <v>0</v>
      </c>
      <c r="E4" s="3">
        <f t="shared" si="0"/>
        <v>0.16326530612244897</v>
      </c>
      <c r="F4" s="3">
        <f t="shared" si="0"/>
        <v>0.7755102040816326</v>
      </c>
      <c r="G4" s="3">
        <f t="shared" si="0"/>
        <v>0</v>
      </c>
      <c r="H4" s="3">
        <f t="shared" si="0"/>
        <v>0.061224489795918366</v>
      </c>
      <c r="I4" s="3">
        <f t="shared" si="0"/>
        <v>0</v>
      </c>
    </row>
    <row r="5" spans="4:9" ht="12.75">
      <c r="D5" s="3"/>
      <c r="E5" s="3">
        <f>(E3)/($L$3-$D$3)</f>
        <v>0.16326530612244897</v>
      </c>
      <c r="F5" s="3">
        <f>(F3)/($L$3-$D$3)</f>
        <v>0.7755102040816326</v>
      </c>
      <c r="G5" s="3">
        <f>(G3)/($L$3-$D$3)</f>
        <v>0</v>
      </c>
      <c r="H5" s="3">
        <f>(H3)/($L$3-$D$3)</f>
        <v>0.061224489795918366</v>
      </c>
      <c r="I5" s="3">
        <f>(I3)/($L$3-$D$3)</f>
        <v>0</v>
      </c>
    </row>
    <row r="6" ht="13.5" thickBot="1"/>
    <row r="7" spans="1:14" ht="26.25" thickBot="1">
      <c r="A7" s="5" t="s">
        <v>1214</v>
      </c>
      <c r="B7" s="5" t="s">
        <v>1215</v>
      </c>
      <c r="C7" s="5" t="s">
        <v>1216</v>
      </c>
      <c r="D7" s="5" t="s">
        <v>1631</v>
      </c>
      <c r="E7" s="10"/>
      <c r="F7" s="10"/>
      <c r="G7" s="10"/>
      <c r="H7" s="10"/>
      <c r="I7" s="10"/>
      <c r="J7" s="10"/>
      <c r="K7" s="10"/>
      <c r="L7" s="10"/>
      <c r="M7" s="10"/>
      <c r="N7" s="10"/>
    </row>
    <row r="8" spans="1:14" ht="25.5">
      <c r="A8" s="1" t="s">
        <v>502</v>
      </c>
      <c r="B8" s="1" t="s">
        <v>503</v>
      </c>
      <c r="C8" s="1" t="s">
        <v>504</v>
      </c>
      <c r="D8" s="1" t="s">
        <v>1643</v>
      </c>
      <c r="E8" s="10"/>
      <c r="F8" s="10"/>
      <c r="G8" s="10"/>
      <c r="H8" s="10"/>
      <c r="I8" s="10"/>
      <c r="J8" s="10"/>
      <c r="K8" s="10"/>
      <c r="L8" s="10"/>
      <c r="M8" s="10"/>
      <c r="N8" s="10"/>
    </row>
    <row r="9" spans="1:4" ht="25.5">
      <c r="A9" s="1" t="s">
        <v>505</v>
      </c>
      <c r="B9" s="1" t="s">
        <v>506</v>
      </c>
      <c r="C9" s="1" t="s">
        <v>507</v>
      </c>
      <c r="D9" s="1" t="s">
        <v>1643</v>
      </c>
    </row>
    <row r="10" spans="1:4" ht="25.5">
      <c r="A10" s="1" t="s">
        <v>508</v>
      </c>
      <c r="B10" s="1" t="s">
        <v>509</v>
      </c>
      <c r="C10" s="1" t="s">
        <v>510</v>
      </c>
      <c r="D10" s="1" t="s">
        <v>1643</v>
      </c>
    </row>
    <row r="11" spans="1:4" ht="25.5">
      <c r="A11" s="1" t="s">
        <v>511</v>
      </c>
      <c r="B11" s="1" t="s">
        <v>512</v>
      </c>
      <c r="C11" s="1" t="s">
        <v>138</v>
      </c>
      <c r="D11" s="1" t="s">
        <v>1643</v>
      </c>
    </row>
    <row r="12" spans="1:4" ht="25.5">
      <c r="A12" s="1" t="s">
        <v>513</v>
      </c>
      <c r="B12" s="1" t="s">
        <v>514</v>
      </c>
      <c r="C12" s="1" t="s">
        <v>515</v>
      </c>
      <c r="D12" s="1" t="s">
        <v>1643</v>
      </c>
    </row>
    <row r="13" spans="1:4" ht="25.5">
      <c r="A13" s="1" t="s">
        <v>516</v>
      </c>
      <c r="B13" s="1" t="s">
        <v>517</v>
      </c>
      <c r="C13" s="1" t="s">
        <v>518</v>
      </c>
      <c r="D13" s="1" t="s">
        <v>1643</v>
      </c>
    </row>
    <row r="14" spans="1:4" ht="25.5">
      <c r="A14" s="1" t="s">
        <v>519</v>
      </c>
      <c r="B14" s="1" t="s">
        <v>520</v>
      </c>
      <c r="C14" s="1" t="s">
        <v>521</v>
      </c>
      <c r="D14" s="1" t="s">
        <v>1643</v>
      </c>
    </row>
    <row r="15" spans="1:4" ht="25.5">
      <c r="A15" s="1" t="s">
        <v>522</v>
      </c>
      <c r="B15" s="1" t="s">
        <v>523</v>
      </c>
      <c r="C15" s="1" t="s">
        <v>524</v>
      </c>
      <c r="D15" s="1" t="s">
        <v>1642</v>
      </c>
    </row>
    <row r="16" spans="1:4" ht="25.5">
      <c r="A16" s="1" t="s">
        <v>525</v>
      </c>
      <c r="B16" s="1" t="s">
        <v>526</v>
      </c>
      <c r="C16" s="1" t="s">
        <v>527</v>
      </c>
      <c r="D16" s="1" t="s">
        <v>1643</v>
      </c>
    </row>
    <row r="17" spans="1:4" ht="25.5">
      <c r="A17" s="1" t="s">
        <v>528</v>
      </c>
      <c r="B17" s="1" t="s">
        <v>529</v>
      </c>
      <c r="C17" s="1" t="s">
        <v>530</v>
      </c>
      <c r="D17" s="1" t="s">
        <v>1643</v>
      </c>
    </row>
    <row r="18" spans="1:4" ht="25.5">
      <c r="A18" s="1" t="s">
        <v>531</v>
      </c>
      <c r="B18" s="1" t="s">
        <v>532</v>
      </c>
      <c r="C18" s="1" t="s">
        <v>533</v>
      </c>
      <c r="D18" s="1" t="s">
        <v>1643</v>
      </c>
    </row>
    <row r="19" spans="1:4" ht="25.5">
      <c r="A19" s="1" t="s">
        <v>534</v>
      </c>
      <c r="B19" s="1" t="s">
        <v>535</v>
      </c>
      <c r="C19" s="1" t="s">
        <v>536</v>
      </c>
      <c r="D19" s="1" t="s">
        <v>1643</v>
      </c>
    </row>
    <row r="20" spans="1:4" ht="25.5">
      <c r="A20" s="1" t="s">
        <v>537</v>
      </c>
      <c r="B20" s="1" t="s">
        <v>538</v>
      </c>
      <c r="C20" s="1" t="s">
        <v>539</v>
      </c>
      <c r="D20" s="1" t="s">
        <v>1643</v>
      </c>
    </row>
    <row r="21" spans="1:4" ht="25.5">
      <c r="A21" s="1" t="s">
        <v>540</v>
      </c>
      <c r="B21" s="1" t="s">
        <v>541</v>
      </c>
      <c r="C21" s="1" t="s">
        <v>542</v>
      </c>
      <c r="D21" s="1" t="s">
        <v>1643</v>
      </c>
    </row>
    <row r="22" spans="1:4" ht="12.75">
      <c r="A22" s="1" t="s">
        <v>543</v>
      </c>
      <c r="B22" s="1" t="s">
        <v>544</v>
      </c>
      <c r="C22" s="1" t="s">
        <v>545</v>
      </c>
      <c r="D22" s="1" t="s">
        <v>1643</v>
      </c>
    </row>
    <row r="23" spans="1:4" ht="25.5">
      <c r="A23" s="1" t="s">
        <v>546</v>
      </c>
      <c r="B23" s="1" t="s">
        <v>547</v>
      </c>
      <c r="C23" s="1" t="s">
        <v>548</v>
      </c>
      <c r="D23" s="1" t="s">
        <v>1643</v>
      </c>
    </row>
    <row r="24" spans="1:4" ht="12.75">
      <c r="A24" s="1" t="s">
        <v>549</v>
      </c>
      <c r="B24" s="1" t="s">
        <v>550</v>
      </c>
      <c r="C24" s="1" t="s">
        <v>551</v>
      </c>
      <c r="D24" s="1" t="s">
        <v>1642</v>
      </c>
    </row>
    <row r="25" spans="1:4" ht="12.75">
      <c r="A25" s="1" t="s">
        <v>552</v>
      </c>
      <c r="B25" s="1" t="s">
        <v>553</v>
      </c>
      <c r="C25" s="1" t="s">
        <v>554</v>
      </c>
      <c r="D25" s="1" t="s">
        <v>1642</v>
      </c>
    </row>
    <row r="26" spans="1:4" ht="12.75">
      <c r="A26" s="1" t="s">
        <v>555</v>
      </c>
      <c r="B26" s="1" t="s">
        <v>556</v>
      </c>
      <c r="C26" s="1" t="s">
        <v>557</v>
      </c>
      <c r="D26" s="1" t="s">
        <v>1642</v>
      </c>
    </row>
    <row r="27" spans="1:4" ht="25.5">
      <c r="A27" s="1" t="s">
        <v>558</v>
      </c>
      <c r="B27" s="1" t="s">
        <v>559</v>
      </c>
      <c r="C27" s="1" t="s">
        <v>0</v>
      </c>
      <c r="D27" s="1" t="s">
        <v>1642</v>
      </c>
    </row>
    <row r="28" spans="1:4" ht="12.75">
      <c r="A28" s="1" t="s">
        <v>1</v>
      </c>
      <c r="B28" s="1" t="s">
        <v>2</v>
      </c>
      <c r="C28" s="1" t="s">
        <v>3</v>
      </c>
      <c r="D28" s="1" t="s">
        <v>1643</v>
      </c>
    </row>
    <row r="29" spans="1:4" ht="25.5">
      <c r="A29" s="1" t="s">
        <v>4</v>
      </c>
      <c r="B29" s="1" t="s">
        <v>5</v>
      </c>
      <c r="C29" s="1" t="s">
        <v>6</v>
      </c>
      <c r="D29" s="1" t="s">
        <v>1643</v>
      </c>
    </row>
    <row r="30" spans="1:4" ht="25.5">
      <c r="A30" s="1" t="s">
        <v>7</v>
      </c>
      <c r="B30" s="1" t="s">
        <v>8</v>
      </c>
      <c r="C30" s="1" t="s">
        <v>1875</v>
      </c>
      <c r="D30" s="1" t="s">
        <v>1643</v>
      </c>
    </row>
    <row r="31" spans="1:4" ht="12.75">
      <c r="A31" s="1" t="s">
        <v>9</v>
      </c>
      <c r="B31" s="1" t="s">
        <v>10</v>
      </c>
      <c r="C31" s="1" t="s">
        <v>11</v>
      </c>
      <c r="D31" s="1" t="s">
        <v>1643</v>
      </c>
    </row>
    <row r="32" spans="1:4" ht="25.5">
      <c r="A32" s="1" t="s">
        <v>12</v>
      </c>
      <c r="B32" s="1" t="s">
        <v>13</v>
      </c>
      <c r="C32" s="1" t="s">
        <v>14</v>
      </c>
      <c r="D32" s="1" t="s">
        <v>1643</v>
      </c>
    </row>
    <row r="33" spans="1:4" ht="25.5">
      <c r="A33" s="1" t="s">
        <v>15</v>
      </c>
      <c r="B33" s="1" t="s">
        <v>16</v>
      </c>
      <c r="C33" s="1" t="s">
        <v>17</v>
      </c>
      <c r="D33" s="1" t="s">
        <v>1643</v>
      </c>
    </row>
    <row r="34" spans="1:4" ht="12.75">
      <c r="A34" s="1" t="s">
        <v>18</v>
      </c>
      <c r="B34" s="1" t="s">
        <v>19</v>
      </c>
      <c r="C34" s="1" t="s">
        <v>20</v>
      </c>
      <c r="D34" s="1" t="s">
        <v>1643</v>
      </c>
    </row>
    <row r="35" spans="1:4" ht="25.5">
      <c r="A35" s="1" t="s">
        <v>21</v>
      </c>
      <c r="B35" s="1" t="s">
        <v>22</v>
      </c>
      <c r="C35" s="1" t="s">
        <v>23</v>
      </c>
      <c r="D35" s="1" t="s">
        <v>1642</v>
      </c>
    </row>
    <row r="36" spans="1:4" ht="25.5">
      <c r="A36" s="1" t="s">
        <v>24</v>
      </c>
      <c r="B36" s="1" t="s">
        <v>25</v>
      </c>
      <c r="C36" s="1" t="s">
        <v>26</v>
      </c>
      <c r="D36" s="1" t="s">
        <v>1642</v>
      </c>
    </row>
    <row r="37" spans="1:4" ht="25.5">
      <c r="A37" s="1" t="s">
        <v>27</v>
      </c>
      <c r="B37" s="1" t="s">
        <v>28</v>
      </c>
      <c r="C37" s="1" t="s">
        <v>29</v>
      </c>
      <c r="D37" s="1" t="s">
        <v>1643</v>
      </c>
    </row>
    <row r="38" spans="1:4" ht="25.5">
      <c r="A38" s="1" t="s">
        <v>30</v>
      </c>
      <c r="B38" s="1" t="s">
        <v>31</v>
      </c>
      <c r="C38" s="1" t="s">
        <v>32</v>
      </c>
      <c r="D38" s="1" t="s">
        <v>1643</v>
      </c>
    </row>
    <row r="39" spans="1:4" ht="12.75">
      <c r="A39" s="1" t="s">
        <v>33</v>
      </c>
      <c r="B39" s="1" t="s">
        <v>34</v>
      </c>
      <c r="C39" s="1" t="s">
        <v>35</v>
      </c>
      <c r="D39" s="1" t="s">
        <v>1643</v>
      </c>
    </row>
    <row r="40" spans="1:4" ht="12.75">
      <c r="A40" s="1" t="s">
        <v>36</v>
      </c>
      <c r="B40" s="1" t="s">
        <v>37</v>
      </c>
      <c r="C40" s="1" t="s">
        <v>38</v>
      </c>
      <c r="D40" s="1" t="s">
        <v>1643</v>
      </c>
    </row>
    <row r="41" spans="1:4" ht="25.5">
      <c r="A41" s="1" t="s">
        <v>39</v>
      </c>
      <c r="B41" s="1" t="s">
        <v>40</v>
      </c>
      <c r="C41" s="1" t="s">
        <v>41</v>
      </c>
      <c r="D41" s="1" t="s">
        <v>1643</v>
      </c>
    </row>
    <row r="42" spans="1:4" ht="25.5">
      <c r="A42" s="1" t="s">
        <v>42</v>
      </c>
      <c r="B42" s="1" t="s">
        <v>43</v>
      </c>
      <c r="C42" s="1" t="s">
        <v>44</v>
      </c>
      <c r="D42" s="1" t="s">
        <v>1643</v>
      </c>
    </row>
    <row r="43" spans="1:4" ht="25.5">
      <c r="A43" s="1" t="s">
        <v>45</v>
      </c>
      <c r="B43" s="1" t="s">
        <v>46</v>
      </c>
      <c r="C43" s="1" t="s">
        <v>47</v>
      </c>
      <c r="D43" s="1" t="s">
        <v>1643</v>
      </c>
    </row>
    <row r="44" spans="1:4" ht="25.5">
      <c r="A44" s="1" t="s">
        <v>48</v>
      </c>
      <c r="B44" s="1" t="s">
        <v>49</v>
      </c>
      <c r="C44" s="1" t="s">
        <v>50</v>
      </c>
      <c r="D44" s="1" t="s">
        <v>1645</v>
      </c>
    </row>
    <row r="45" spans="1:4" ht="25.5">
      <c r="A45" s="1" t="s">
        <v>51</v>
      </c>
      <c r="B45" s="1" t="s">
        <v>52</v>
      </c>
      <c r="C45" s="1" t="s">
        <v>53</v>
      </c>
      <c r="D45" s="1" t="s">
        <v>1642</v>
      </c>
    </row>
    <row r="46" spans="1:4" ht="25.5">
      <c r="A46" s="1" t="s">
        <v>54</v>
      </c>
      <c r="B46" s="1" t="s">
        <v>55</v>
      </c>
      <c r="C46" s="1" t="s">
        <v>56</v>
      </c>
      <c r="D46" s="1" t="s">
        <v>1643</v>
      </c>
    </row>
    <row r="47" spans="1:4" ht="25.5">
      <c r="A47" s="1" t="s">
        <v>57</v>
      </c>
      <c r="B47" s="1" t="s">
        <v>58</v>
      </c>
      <c r="C47" s="1" t="s">
        <v>59</v>
      </c>
      <c r="D47" s="1" t="s">
        <v>1643</v>
      </c>
    </row>
    <row r="48" spans="1:4" ht="12.75">
      <c r="A48" s="1" t="s">
        <v>60</v>
      </c>
      <c r="B48" s="1" t="s">
        <v>61</v>
      </c>
      <c r="C48" s="1" t="s">
        <v>62</v>
      </c>
      <c r="D48" s="1" t="s">
        <v>1643</v>
      </c>
    </row>
    <row r="49" spans="1:4" ht="25.5">
      <c r="A49" s="1" t="s">
        <v>63</v>
      </c>
      <c r="B49" s="1" t="s">
        <v>64</v>
      </c>
      <c r="C49" s="1" t="s">
        <v>65</v>
      </c>
      <c r="D49" s="1" t="s">
        <v>1643</v>
      </c>
    </row>
    <row r="50" spans="1:4" ht="25.5">
      <c r="A50" s="1" t="s">
        <v>66</v>
      </c>
      <c r="B50" s="1" t="s">
        <v>67</v>
      </c>
      <c r="C50" s="1" t="s">
        <v>68</v>
      </c>
      <c r="D50" s="1" t="s">
        <v>1643</v>
      </c>
    </row>
    <row r="51" spans="1:4" ht="12.75">
      <c r="A51" s="1" t="s">
        <v>69</v>
      </c>
      <c r="B51" s="1" t="s">
        <v>70</v>
      </c>
      <c r="C51" s="1" t="s">
        <v>71</v>
      </c>
      <c r="D51" s="1" t="s">
        <v>1643</v>
      </c>
    </row>
    <row r="52" spans="1:4" ht="25.5">
      <c r="A52" s="1" t="s">
        <v>72</v>
      </c>
      <c r="B52" s="1" t="s">
        <v>73</v>
      </c>
      <c r="C52" s="1" t="s">
        <v>74</v>
      </c>
      <c r="D52" s="1" t="s">
        <v>1645</v>
      </c>
    </row>
    <row r="53" spans="1:4" ht="12.75">
      <c r="A53" s="1" t="s">
        <v>75</v>
      </c>
      <c r="B53" s="1" t="s">
        <v>76</v>
      </c>
      <c r="C53" s="1" t="s">
        <v>77</v>
      </c>
      <c r="D53" s="1" t="s">
        <v>1643</v>
      </c>
    </row>
    <row r="54" spans="1:4" ht="25.5">
      <c r="A54" s="1" t="s">
        <v>78</v>
      </c>
      <c r="B54" s="1" t="s">
        <v>79</v>
      </c>
      <c r="C54" s="1" t="s">
        <v>80</v>
      </c>
      <c r="D54" s="1" t="s">
        <v>1645</v>
      </c>
    </row>
    <row r="55" spans="1:4" ht="12.75">
      <c r="A55" s="1" t="s">
        <v>81</v>
      </c>
      <c r="B55" s="1" t="s">
        <v>82</v>
      </c>
      <c r="C55" s="1" t="s">
        <v>83</v>
      </c>
      <c r="D55" s="1" t="s">
        <v>1643</v>
      </c>
    </row>
    <row r="56" spans="1:4" ht="12.75">
      <c r="A56" s="1" t="s">
        <v>84</v>
      </c>
      <c r="B56" s="1" t="s">
        <v>85</v>
      </c>
      <c r="C56" s="1" t="s">
        <v>86</v>
      </c>
      <c r="D56" s="1" t="s">
        <v>1643</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N103"/>
  <sheetViews>
    <sheetView zoomScale="78" zoomScaleNormal="78" zoomScalePageLayoutView="0" workbookViewId="0" topLeftCell="A37">
      <pane ySplit="1155" topLeftCell="A1" activePane="topLeft" state="split"/>
      <selection pane="topLeft" activeCell="C37" sqref="A1:IV16384"/>
      <selection pane="bottomLeft" activeCell="M11" sqref="M11"/>
    </sheetView>
  </sheetViews>
  <sheetFormatPr defaultColWidth="9.140625" defaultRowHeight="12.75"/>
  <cols>
    <col min="1" max="1" width="16.57421875" style="1" bestFit="1" customWidth="1"/>
    <col min="2" max="2" width="8.140625" style="1" bestFit="1" customWidth="1"/>
    <col min="3" max="3" width="76.8515625" style="1" customWidth="1"/>
    <col min="4" max="4" width="13.57421875" style="1" customWidth="1"/>
    <col min="5" max="5" width="11.57421875" style="1" bestFit="1" customWidth="1"/>
    <col min="6" max="6" width="8.8515625" style="1" bestFit="1" customWidth="1"/>
    <col min="7" max="7" width="9.28125" style="1" bestFit="1" customWidth="1"/>
    <col min="8" max="8" width="7.7109375" style="1" bestFit="1" customWidth="1"/>
    <col min="9" max="9" width="10.28125" style="1" bestFit="1" customWidth="1"/>
    <col min="10" max="10" width="11.421875" style="1" bestFit="1" customWidth="1"/>
    <col min="11" max="11" width="11.00390625" style="1" bestFit="1" customWidth="1"/>
    <col min="12" max="12" width="10.57421875" style="1" bestFit="1" customWidth="1"/>
    <col min="13" max="13" width="8.28125" style="1" bestFit="1" customWidth="1"/>
    <col min="14" max="14" width="7.57421875" style="1" customWidth="1"/>
    <col min="15" max="16384" width="9.140625" style="1" customWidth="1"/>
  </cols>
  <sheetData>
    <row r="2" spans="4:12" ht="12.75">
      <c r="D2" s="1" t="s">
        <v>1641</v>
      </c>
      <c r="E2" s="1" t="s">
        <v>1642</v>
      </c>
      <c r="F2" s="1" t="s">
        <v>1643</v>
      </c>
      <c r="G2" s="1" t="s">
        <v>1644</v>
      </c>
      <c r="H2" s="1" t="s">
        <v>1645</v>
      </c>
      <c r="I2" s="1" t="s">
        <v>1649</v>
      </c>
      <c r="K2" s="1" t="s">
        <v>1651</v>
      </c>
      <c r="L2" s="1">
        <f>(30)*8</f>
        <v>240</v>
      </c>
    </row>
    <row r="3" spans="4:14" ht="12.75">
      <c r="D3" s="1">
        <f>COUNTIF(D8:N108,"N/A")</f>
        <v>102</v>
      </c>
      <c r="E3" s="1">
        <f>COUNTIF(D8:N108,"DD")</f>
        <v>80</v>
      </c>
      <c r="F3" s="1">
        <f>COUNTIF(D8:N108,"Yes")</f>
        <v>56</v>
      </c>
      <c r="G3" s="1">
        <f>COUNTIF(E7:N108,"No")</f>
        <v>0</v>
      </c>
      <c r="H3" s="1">
        <f>COUNTIF(D7:N108,"Partial")</f>
        <v>1</v>
      </c>
      <c r="I3" s="1">
        <f>COUNTIF(D8:N108,"Goal Only")</f>
        <v>1</v>
      </c>
      <c r="K3" s="1" t="s">
        <v>1652</v>
      </c>
      <c r="L3" s="1">
        <f>SUM(D3:I3)</f>
        <v>240</v>
      </c>
      <c r="N3" s="1">
        <f>L3/8</f>
        <v>30</v>
      </c>
    </row>
    <row r="4" spans="4:9" ht="12.75">
      <c r="D4" s="3">
        <f aca="true" t="shared" si="0" ref="D4:I4">D3/$L$3</f>
        <v>0.425</v>
      </c>
      <c r="E4" s="3">
        <f t="shared" si="0"/>
        <v>0.3333333333333333</v>
      </c>
      <c r="F4" s="3">
        <f t="shared" si="0"/>
        <v>0.23333333333333334</v>
      </c>
      <c r="G4" s="3">
        <f t="shared" si="0"/>
        <v>0</v>
      </c>
      <c r="H4" s="3">
        <f t="shared" si="0"/>
        <v>0.004166666666666667</v>
      </c>
      <c r="I4" s="3">
        <f t="shared" si="0"/>
        <v>0.004166666666666667</v>
      </c>
    </row>
    <row r="5" spans="4:9" ht="12.75">
      <c r="D5" s="3"/>
      <c r="E5" s="3">
        <f>(E3)/($L$3-$D$3)</f>
        <v>0.5797101449275363</v>
      </c>
      <c r="F5" s="3">
        <f>(F3)/($L$3-$D$3)</f>
        <v>0.4057971014492754</v>
      </c>
      <c r="G5" s="3">
        <f>(G3)/($L$3-$D$3)</f>
        <v>0</v>
      </c>
      <c r="H5" s="3">
        <f>(H3)/($L$3-$D$3)</f>
        <v>0.007246376811594203</v>
      </c>
      <c r="I5" s="3">
        <f>(I3)/($L$3-$D$3)</f>
        <v>0.007246376811594203</v>
      </c>
    </row>
    <row r="6" ht="13.5" thickBot="1"/>
    <row r="7" spans="1:14" ht="51.75" thickBot="1">
      <c r="A7" s="5" t="s">
        <v>1214</v>
      </c>
      <c r="B7" s="5" t="s">
        <v>1215</v>
      </c>
      <c r="C7" s="5" t="s">
        <v>1216</v>
      </c>
      <c r="D7" s="5" t="s">
        <v>1640</v>
      </c>
      <c r="E7" s="5" t="s">
        <v>1650</v>
      </c>
      <c r="F7" s="5" t="s">
        <v>1639</v>
      </c>
      <c r="G7" s="5" t="s">
        <v>1638</v>
      </c>
      <c r="H7" s="5" t="s">
        <v>1637</v>
      </c>
      <c r="I7" s="5" t="s">
        <v>1636</v>
      </c>
      <c r="J7" s="5" t="s">
        <v>1635</v>
      </c>
      <c r="K7" s="5" t="s">
        <v>1634</v>
      </c>
      <c r="L7" s="11"/>
      <c r="M7" s="10"/>
      <c r="N7" s="10"/>
    </row>
    <row r="8" spans="1:11" ht="26.25" thickBot="1">
      <c r="A8" s="5" t="s">
        <v>1653</v>
      </c>
      <c r="B8" s="5" t="s">
        <v>1654</v>
      </c>
      <c r="C8" s="5" t="s">
        <v>1655</v>
      </c>
      <c r="D8" s="5" t="s">
        <v>1642</v>
      </c>
      <c r="E8" s="12" t="s">
        <v>1642</v>
      </c>
      <c r="F8" s="5" t="s">
        <v>1643</v>
      </c>
      <c r="G8" s="5" t="s">
        <v>1643</v>
      </c>
      <c r="H8" s="5" t="s">
        <v>1642</v>
      </c>
      <c r="I8" s="5" t="s">
        <v>1642</v>
      </c>
      <c r="J8" s="5" t="s">
        <v>1642</v>
      </c>
      <c r="K8" s="5" t="s">
        <v>1642</v>
      </c>
    </row>
    <row r="9" spans="1:11" ht="26.25" thickBot="1">
      <c r="A9" s="5" t="s">
        <v>1656</v>
      </c>
      <c r="B9" s="5" t="s">
        <v>1657</v>
      </c>
      <c r="C9" s="5" t="s">
        <v>1658</v>
      </c>
      <c r="D9" s="5" t="s">
        <v>1642</v>
      </c>
      <c r="E9" s="12" t="s">
        <v>1642</v>
      </c>
      <c r="F9" s="5" t="s">
        <v>1642</v>
      </c>
      <c r="G9" s="5" t="s">
        <v>1646</v>
      </c>
      <c r="H9" s="5" t="s">
        <v>1642</v>
      </c>
      <c r="I9" s="5" t="s">
        <v>1642</v>
      </c>
      <c r="J9" s="5" t="s">
        <v>1642</v>
      </c>
      <c r="K9" s="5" t="s">
        <v>1642</v>
      </c>
    </row>
    <row r="10" spans="1:11" ht="39" thickBot="1">
      <c r="A10" s="5" t="s">
        <v>1227</v>
      </c>
      <c r="B10" s="5" t="s">
        <v>1659</v>
      </c>
      <c r="C10" s="5" t="s">
        <v>1867</v>
      </c>
      <c r="D10" s="5" t="s">
        <v>1642</v>
      </c>
      <c r="E10" s="12" t="s">
        <v>1642</v>
      </c>
      <c r="F10" s="5" t="s">
        <v>1642</v>
      </c>
      <c r="G10" s="5" t="s">
        <v>1642</v>
      </c>
      <c r="H10" s="5" t="s">
        <v>1642</v>
      </c>
      <c r="I10" s="5" t="s">
        <v>1642</v>
      </c>
      <c r="J10" s="5" t="s">
        <v>1642</v>
      </c>
      <c r="K10" s="5" t="s">
        <v>1642</v>
      </c>
    </row>
    <row r="11" spans="1:11" ht="51.75" thickBot="1">
      <c r="A11" s="5" t="s">
        <v>1660</v>
      </c>
      <c r="B11" s="5" t="s">
        <v>1661</v>
      </c>
      <c r="C11" s="5" t="s">
        <v>1662</v>
      </c>
      <c r="D11" s="5" t="s">
        <v>1641</v>
      </c>
      <c r="E11" s="12" t="s">
        <v>1643</v>
      </c>
      <c r="F11" s="5" t="s">
        <v>1642</v>
      </c>
      <c r="G11" s="5" t="s">
        <v>1642</v>
      </c>
      <c r="H11" s="5" t="s">
        <v>1642</v>
      </c>
      <c r="I11" s="5" t="s">
        <v>1641</v>
      </c>
      <c r="J11" s="5" t="s">
        <v>1641</v>
      </c>
      <c r="K11" s="5" t="s">
        <v>1643</v>
      </c>
    </row>
    <row r="12" spans="1:11" ht="39" thickBot="1">
      <c r="A12" s="5" t="s">
        <v>1663</v>
      </c>
      <c r="B12" s="5" t="s">
        <v>1664</v>
      </c>
      <c r="C12" s="5" t="s">
        <v>1665</v>
      </c>
      <c r="D12" s="5" t="s">
        <v>1641</v>
      </c>
      <c r="E12" s="12" t="s">
        <v>1643</v>
      </c>
      <c r="F12" s="5" t="s">
        <v>1643</v>
      </c>
      <c r="G12" s="5" t="s">
        <v>1641</v>
      </c>
      <c r="H12" s="5" t="s">
        <v>1642</v>
      </c>
      <c r="I12" s="5" t="s">
        <v>1641</v>
      </c>
      <c r="J12" s="5" t="s">
        <v>1641</v>
      </c>
      <c r="K12" s="5" t="s">
        <v>1643</v>
      </c>
    </row>
    <row r="13" spans="1:11" ht="26.25" thickBot="1">
      <c r="A13" s="5" t="s">
        <v>1666</v>
      </c>
      <c r="B13" s="5" t="s">
        <v>1667</v>
      </c>
      <c r="C13" s="5" t="s">
        <v>1411</v>
      </c>
      <c r="D13" s="5" t="s">
        <v>1641</v>
      </c>
      <c r="E13" s="12" t="s">
        <v>1641</v>
      </c>
      <c r="F13" s="5" t="s">
        <v>1643</v>
      </c>
      <c r="G13" s="5" t="s">
        <v>1643</v>
      </c>
      <c r="H13" s="5" t="s">
        <v>1643</v>
      </c>
      <c r="I13" s="5" t="s">
        <v>1641</v>
      </c>
      <c r="J13" s="5" t="s">
        <v>1641</v>
      </c>
      <c r="K13" s="5" t="s">
        <v>1641</v>
      </c>
    </row>
    <row r="14" spans="1:11" ht="90" thickBot="1">
      <c r="A14" s="5" t="s">
        <v>1668</v>
      </c>
      <c r="B14" s="5" t="s">
        <v>1669</v>
      </c>
      <c r="C14" s="5" t="s">
        <v>1854</v>
      </c>
      <c r="D14" s="5" t="s">
        <v>1641</v>
      </c>
      <c r="E14" s="12" t="s">
        <v>1641</v>
      </c>
      <c r="F14" s="5" t="s">
        <v>1642</v>
      </c>
      <c r="G14" s="5" t="s">
        <v>1642</v>
      </c>
      <c r="H14" s="5" t="s">
        <v>1643</v>
      </c>
      <c r="I14" s="5" t="s">
        <v>1641</v>
      </c>
      <c r="J14" s="5" t="s">
        <v>1641</v>
      </c>
      <c r="K14" s="5" t="s">
        <v>1641</v>
      </c>
    </row>
    <row r="15" spans="1:11" ht="39" thickBot="1">
      <c r="A15" s="5" t="s">
        <v>1243</v>
      </c>
      <c r="B15" s="5" t="s">
        <v>1670</v>
      </c>
      <c r="C15" s="5" t="s">
        <v>1671</v>
      </c>
      <c r="D15" s="5" t="s">
        <v>1643</v>
      </c>
      <c r="E15" s="12" t="s">
        <v>1643</v>
      </c>
      <c r="F15" s="5" t="s">
        <v>1643</v>
      </c>
      <c r="G15" s="5" t="s">
        <v>1641</v>
      </c>
      <c r="H15" s="5" t="s">
        <v>1642</v>
      </c>
      <c r="I15" s="5" t="s">
        <v>1641</v>
      </c>
      <c r="J15" s="5" t="s">
        <v>1641</v>
      </c>
      <c r="K15" s="5" t="s">
        <v>1641</v>
      </c>
    </row>
    <row r="16" spans="1:11" ht="51.75" thickBot="1">
      <c r="A16" s="5" t="s">
        <v>1672</v>
      </c>
      <c r="B16" s="5" t="s">
        <v>1673</v>
      </c>
      <c r="C16" s="5" t="s">
        <v>1674</v>
      </c>
      <c r="D16" s="5" t="s">
        <v>1641</v>
      </c>
      <c r="E16" s="12" t="s">
        <v>1642</v>
      </c>
      <c r="F16" s="5" t="s">
        <v>1642</v>
      </c>
      <c r="G16" s="5" t="s">
        <v>1642</v>
      </c>
      <c r="H16" s="5" t="s">
        <v>1642</v>
      </c>
      <c r="I16" s="5" t="s">
        <v>1641</v>
      </c>
      <c r="J16" s="5" t="s">
        <v>1641</v>
      </c>
      <c r="K16" s="5" t="s">
        <v>1643</v>
      </c>
    </row>
    <row r="17" spans="1:11" ht="26.25" thickBot="1">
      <c r="A17" s="5" t="s">
        <v>1217</v>
      </c>
      <c r="B17" s="5" t="s">
        <v>1675</v>
      </c>
      <c r="C17" s="5" t="s">
        <v>1676</v>
      </c>
      <c r="D17" s="5" t="s">
        <v>1641</v>
      </c>
      <c r="E17" s="12" t="s">
        <v>1643</v>
      </c>
      <c r="F17" s="5" t="s">
        <v>1642</v>
      </c>
      <c r="G17" s="5" t="s">
        <v>1642</v>
      </c>
      <c r="H17" s="5" t="s">
        <v>1642</v>
      </c>
      <c r="I17" s="5" t="s">
        <v>1641</v>
      </c>
      <c r="J17" s="5" t="s">
        <v>1641</v>
      </c>
      <c r="K17" s="5" t="s">
        <v>1643</v>
      </c>
    </row>
    <row r="18" spans="1:11" ht="26.25" thickBot="1">
      <c r="A18" s="5" t="s">
        <v>1245</v>
      </c>
      <c r="B18" s="5" t="s">
        <v>1677</v>
      </c>
      <c r="C18" s="5" t="s">
        <v>200</v>
      </c>
      <c r="D18" s="5" t="s">
        <v>1642</v>
      </c>
      <c r="E18" s="12" t="s">
        <v>1642</v>
      </c>
      <c r="F18" s="5" t="s">
        <v>1643</v>
      </c>
      <c r="G18" s="5" t="s">
        <v>1643</v>
      </c>
      <c r="H18" s="5" t="s">
        <v>1641</v>
      </c>
      <c r="I18" s="5" t="s">
        <v>1642</v>
      </c>
      <c r="J18" s="5" t="s">
        <v>1641</v>
      </c>
      <c r="K18" s="5" t="s">
        <v>1641</v>
      </c>
    </row>
    <row r="19" spans="1:11" ht="39" thickBot="1">
      <c r="A19" s="5" t="s">
        <v>1231</v>
      </c>
      <c r="B19" s="5" t="s">
        <v>1678</v>
      </c>
      <c r="C19" s="5" t="s">
        <v>1679</v>
      </c>
      <c r="D19" s="5" t="s">
        <v>1641</v>
      </c>
      <c r="E19" s="12" t="s">
        <v>1643</v>
      </c>
      <c r="F19" s="5" t="s">
        <v>1642</v>
      </c>
      <c r="G19" s="5" t="s">
        <v>1642</v>
      </c>
      <c r="H19" s="5" t="s">
        <v>1642</v>
      </c>
      <c r="I19" s="5" t="s">
        <v>1641</v>
      </c>
      <c r="J19" s="5" t="s">
        <v>1641</v>
      </c>
      <c r="K19" s="5" t="s">
        <v>1641</v>
      </c>
    </row>
    <row r="20" spans="1:11" ht="26.25" thickBot="1">
      <c r="A20" s="5" t="s">
        <v>1680</v>
      </c>
      <c r="B20" s="5" t="s">
        <v>1681</v>
      </c>
      <c r="C20" s="5" t="s">
        <v>1682</v>
      </c>
      <c r="D20" s="5" t="s">
        <v>1641</v>
      </c>
      <c r="E20" s="12" t="s">
        <v>1643</v>
      </c>
      <c r="F20" s="5" t="s">
        <v>1643</v>
      </c>
      <c r="G20" s="5" t="s">
        <v>1643</v>
      </c>
      <c r="H20" s="5" t="s">
        <v>1643</v>
      </c>
      <c r="I20" s="5" t="s">
        <v>1643</v>
      </c>
      <c r="J20" s="5" t="s">
        <v>1641</v>
      </c>
      <c r="K20" s="5" t="s">
        <v>1643</v>
      </c>
    </row>
    <row r="21" spans="1:11" ht="26.25" thickBot="1">
      <c r="A21" s="5" t="s">
        <v>1683</v>
      </c>
      <c r="B21" s="5" t="s">
        <v>1684</v>
      </c>
      <c r="C21" s="5" t="s">
        <v>1685</v>
      </c>
      <c r="D21" s="5" t="s">
        <v>1641</v>
      </c>
      <c r="E21" s="12" t="s">
        <v>1642</v>
      </c>
      <c r="F21" s="5" t="s">
        <v>1642</v>
      </c>
      <c r="G21" s="5" t="s">
        <v>1642</v>
      </c>
      <c r="H21" s="5" t="s">
        <v>1642</v>
      </c>
      <c r="I21" s="5" t="s">
        <v>1641</v>
      </c>
      <c r="J21" s="5" t="s">
        <v>1642</v>
      </c>
      <c r="K21" s="5" t="s">
        <v>1642</v>
      </c>
    </row>
    <row r="22" spans="1:11" ht="26.25" thickBot="1">
      <c r="A22" s="5" t="s">
        <v>1686</v>
      </c>
      <c r="B22" s="5" t="s">
        <v>1687</v>
      </c>
      <c r="C22" s="5" t="s">
        <v>1688</v>
      </c>
      <c r="D22" s="5" t="s">
        <v>1641</v>
      </c>
      <c r="E22" s="12" t="s">
        <v>1642</v>
      </c>
      <c r="F22" s="5" t="s">
        <v>1643</v>
      </c>
      <c r="G22" s="5" t="s">
        <v>1643</v>
      </c>
      <c r="H22" s="5" t="s">
        <v>1642</v>
      </c>
      <c r="I22" s="5" t="s">
        <v>1641</v>
      </c>
      <c r="J22" s="5" t="s">
        <v>1642</v>
      </c>
      <c r="K22" s="5" t="s">
        <v>1642</v>
      </c>
    </row>
    <row r="23" spans="1:11" ht="26.25" thickBot="1">
      <c r="A23" s="5" t="s">
        <v>1689</v>
      </c>
      <c r="B23" s="5" t="s">
        <v>1690</v>
      </c>
      <c r="C23" s="5" t="s">
        <v>1691</v>
      </c>
      <c r="D23" s="5" t="s">
        <v>1641</v>
      </c>
      <c r="E23" s="12" t="s">
        <v>1642</v>
      </c>
      <c r="F23" s="5" t="s">
        <v>1643</v>
      </c>
      <c r="G23" s="5" t="s">
        <v>1643</v>
      </c>
      <c r="H23" s="5" t="s">
        <v>1643</v>
      </c>
      <c r="I23" s="5" t="s">
        <v>1641</v>
      </c>
      <c r="J23" s="5" t="s">
        <v>1642</v>
      </c>
      <c r="K23" s="5" t="s">
        <v>1642</v>
      </c>
    </row>
    <row r="24" spans="1:11" ht="204.75" thickBot="1">
      <c r="A24" s="5" t="s">
        <v>1692</v>
      </c>
      <c r="B24" s="5" t="s">
        <v>1693</v>
      </c>
      <c r="C24" s="5" t="s">
        <v>1694</v>
      </c>
      <c r="D24" s="5" t="s">
        <v>1641</v>
      </c>
      <c r="E24" s="12" t="s">
        <v>1642</v>
      </c>
      <c r="F24" s="5" t="s">
        <v>1642</v>
      </c>
      <c r="G24" s="5" t="s">
        <v>1642</v>
      </c>
      <c r="H24" s="5" t="s">
        <v>1641</v>
      </c>
      <c r="I24" s="5" t="s">
        <v>1641</v>
      </c>
      <c r="J24" s="5" t="s">
        <v>1641</v>
      </c>
      <c r="K24" s="5" t="s">
        <v>1641</v>
      </c>
    </row>
    <row r="25" spans="1:11" ht="77.25" thickBot="1">
      <c r="A25" s="5" t="s">
        <v>1695</v>
      </c>
      <c r="B25" s="5" t="s">
        <v>1696</v>
      </c>
      <c r="C25" s="5" t="s">
        <v>1697</v>
      </c>
      <c r="D25" s="5" t="s">
        <v>1641</v>
      </c>
      <c r="E25" s="12" t="s">
        <v>1643</v>
      </c>
      <c r="F25" s="5" t="s">
        <v>1643</v>
      </c>
      <c r="G25" s="5" t="s">
        <v>1643</v>
      </c>
      <c r="H25" s="5" t="s">
        <v>1641</v>
      </c>
      <c r="I25" s="5" t="s">
        <v>1641</v>
      </c>
      <c r="J25" s="5" t="s">
        <v>1641</v>
      </c>
      <c r="K25" s="5" t="s">
        <v>1641</v>
      </c>
    </row>
    <row r="26" spans="1:11" ht="26.25" thickBot="1">
      <c r="A26" s="5" t="s">
        <v>1698</v>
      </c>
      <c r="B26" s="5" t="s">
        <v>1699</v>
      </c>
      <c r="C26" s="5" t="s">
        <v>1700</v>
      </c>
      <c r="D26" s="5" t="s">
        <v>1641</v>
      </c>
      <c r="E26" s="12" t="s">
        <v>1643</v>
      </c>
      <c r="F26" s="5" t="s">
        <v>1641</v>
      </c>
      <c r="G26" s="5" t="s">
        <v>1641</v>
      </c>
      <c r="H26" s="5" t="s">
        <v>1641</v>
      </c>
      <c r="I26" s="5" t="s">
        <v>1641</v>
      </c>
      <c r="J26" s="5" t="s">
        <v>1641</v>
      </c>
      <c r="K26" s="5" t="s">
        <v>1641</v>
      </c>
    </row>
    <row r="27" spans="1:11" ht="39" thickBot="1">
      <c r="A27" s="5" t="s">
        <v>1701</v>
      </c>
      <c r="B27" s="5" t="s">
        <v>1702</v>
      </c>
      <c r="C27" s="5" t="s">
        <v>1703</v>
      </c>
      <c r="D27" s="5" t="s">
        <v>1641</v>
      </c>
      <c r="E27" s="12" t="s">
        <v>1643</v>
      </c>
      <c r="F27" s="5" t="s">
        <v>1641</v>
      </c>
      <c r="G27" s="5" t="s">
        <v>1641</v>
      </c>
      <c r="H27" s="5" t="s">
        <v>1641</v>
      </c>
      <c r="I27" s="5" t="s">
        <v>1641</v>
      </c>
      <c r="J27" s="5" t="s">
        <v>1641</v>
      </c>
      <c r="K27" s="5" t="s">
        <v>1641</v>
      </c>
    </row>
    <row r="28" spans="1:11" ht="26.25" thickBot="1">
      <c r="A28" s="5" t="s">
        <v>1704</v>
      </c>
      <c r="B28" s="5" t="s">
        <v>1705</v>
      </c>
      <c r="C28" s="5" t="s">
        <v>1706</v>
      </c>
      <c r="D28" s="5" t="s">
        <v>1641</v>
      </c>
      <c r="E28" s="12" t="s">
        <v>1643</v>
      </c>
      <c r="F28" s="5" t="s">
        <v>1643</v>
      </c>
      <c r="G28" s="5" t="s">
        <v>1641</v>
      </c>
      <c r="H28" s="5" t="s">
        <v>1641</v>
      </c>
      <c r="I28" s="5" t="s">
        <v>1641</v>
      </c>
      <c r="J28" s="5" t="s">
        <v>1641</v>
      </c>
      <c r="K28" s="5" t="s">
        <v>1641</v>
      </c>
    </row>
    <row r="29" spans="1:11" ht="64.5" thickBot="1">
      <c r="A29" s="5" t="s">
        <v>1707</v>
      </c>
      <c r="B29" s="5" t="s">
        <v>1708</v>
      </c>
      <c r="C29" s="5" t="s">
        <v>1709</v>
      </c>
      <c r="D29" s="5" t="s">
        <v>1641</v>
      </c>
      <c r="E29" s="12" t="s">
        <v>1643</v>
      </c>
      <c r="F29" s="5" t="s">
        <v>1643</v>
      </c>
      <c r="G29" s="5" t="s">
        <v>1643</v>
      </c>
      <c r="H29" s="18" t="s">
        <v>1642</v>
      </c>
      <c r="I29" s="5" t="s">
        <v>1642</v>
      </c>
      <c r="J29" s="5" t="s">
        <v>1641</v>
      </c>
      <c r="K29" s="5" t="s">
        <v>1641</v>
      </c>
    </row>
    <row r="30" spans="1:11" ht="26.25" thickBot="1">
      <c r="A30" s="5" t="s">
        <v>1257</v>
      </c>
      <c r="B30" s="5" t="s">
        <v>1710</v>
      </c>
      <c r="C30" s="5" t="s">
        <v>1711</v>
      </c>
      <c r="D30" s="5" t="s">
        <v>1641</v>
      </c>
      <c r="E30" s="12" t="s">
        <v>1643</v>
      </c>
      <c r="F30" s="5" t="s">
        <v>1643</v>
      </c>
      <c r="G30" s="5" t="s">
        <v>1645</v>
      </c>
      <c r="H30" s="5" t="s">
        <v>1643</v>
      </c>
      <c r="I30" s="5" t="s">
        <v>1641</v>
      </c>
      <c r="J30" s="5" t="s">
        <v>1641</v>
      </c>
      <c r="K30" s="5" t="s">
        <v>1641</v>
      </c>
    </row>
    <row r="31" spans="1:11" ht="26.25" thickBot="1">
      <c r="A31" s="5" t="s">
        <v>1712</v>
      </c>
      <c r="B31" s="5" t="s">
        <v>1713</v>
      </c>
      <c r="C31" s="5" t="s">
        <v>1714</v>
      </c>
      <c r="D31" s="5" t="s">
        <v>1641</v>
      </c>
      <c r="E31" s="12" t="s">
        <v>1642</v>
      </c>
      <c r="F31" s="5" t="s">
        <v>1642</v>
      </c>
      <c r="G31" s="5" t="s">
        <v>1642</v>
      </c>
      <c r="H31" s="5" t="s">
        <v>1641</v>
      </c>
      <c r="I31" s="5" t="s">
        <v>1641</v>
      </c>
      <c r="J31" s="5" t="s">
        <v>1643</v>
      </c>
      <c r="K31" s="5" t="s">
        <v>1642</v>
      </c>
    </row>
    <row r="32" spans="1:11" ht="39" thickBot="1">
      <c r="A32" s="5" t="s">
        <v>1715</v>
      </c>
      <c r="B32" s="5" t="s">
        <v>1716</v>
      </c>
      <c r="C32" s="5" t="s">
        <v>1717</v>
      </c>
      <c r="D32" s="5" t="s">
        <v>1641</v>
      </c>
      <c r="E32" s="12" t="s">
        <v>1643</v>
      </c>
      <c r="F32" s="5" t="s">
        <v>1641</v>
      </c>
      <c r="G32" s="5" t="s">
        <v>1641</v>
      </c>
      <c r="H32" s="5" t="s">
        <v>1641</v>
      </c>
      <c r="I32" s="5" t="s">
        <v>1641</v>
      </c>
      <c r="J32" s="5" t="s">
        <v>1641</v>
      </c>
      <c r="K32" s="5" t="s">
        <v>1641</v>
      </c>
    </row>
    <row r="33" spans="1:11" ht="39" thickBot="1">
      <c r="A33" s="5" t="s">
        <v>1718</v>
      </c>
      <c r="B33" s="5" t="s">
        <v>1719</v>
      </c>
      <c r="C33" s="5" t="s">
        <v>1720</v>
      </c>
      <c r="D33" s="5" t="s">
        <v>1641</v>
      </c>
      <c r="E33" s="12" t="s">
        <v>1643</v>
      </c>
      <c r="F33" s="5" t="s">
        <v>1641</v>
      </c>
      <c r="G33" s="5" t="s">
        <v>1641</v>
      </c>
      <c r="H33" s="5" t="s">
        <v>1641</v>
      </c>
      <c r="I33" s="5" t="s">
        <v>1641</v>
      </c>
      <c r="J33" s="5" t="s">
        <v>1641</v>
      </c>
      <c r="K33" s="5" t="s">
        <v>1641</v>
      </c>
    </row>
    <row r="34" spans="1:11" ht="51.75" thickBot="1">
      <c r="A34" s="5" t="s">
        <v>1721</v>
      </c>
      <c r="B34" s="5" t="s">
        <v>1722</v>
      </c>
      <c r="C34" s="5" t="s">
        <v>1723</v>
      </c>
      <c r="D34" s="5" t="s">
        <v>1642</v>
      </c>
      <c r="E34" s="12" t="s">
        <v>1642</v>
      </c>
      <c r="F34" s="5" t="s">
        <v>1642</v>
      </c>
      <c r="G34" s="5" t="s">
        <v>1642</v>
      </c>
      <c r="H34" s="5" t="s">
        <v>1642</v>
      </c>
      <c r="I34" s="5" t="s">
        <v>1642</v>
      </c>
      <c r="J34" s="5" t="s">
        <v>1642</v>
      </c>
      <c r="K34" s="5" t="s">
        <v>1641</v>
      </c>
    </row>
    <row r="35" spans="1:11" ht="64.5" thickBot="1">
      <c r="A35" s="5" t="s">
        <v>1724</v>
      </c>
      <c r="B35" s="5" t="s">
        <v>1725</v>
      </c>
      <c r="C35" s="5" t="s">
        <v>1726</v>
      </c>
      <c r="D35" s="5" t="s">
        <v>1642</v>
      </c>
      <c r="E35" s="12" t="s">
        <v>1642</v>
      </c>
      <c r="F35" s="5" t="s">
        <v>1642</v>
      </c>
      <c r="G35" s="5" t="s">
        <v>1642</v>
      </c>
      <c r="H35" s="5" t="s">
        <v>1642</v>
      </c>
      <c r="I35" s="5" t="s">
        <v>1642</v>
      </c>
      <c r="J35" s="5" t="s">
        <v>1641</v>
      </c>
      <c r="K35" s="5" t="s">
        <v>1641</v>
      </c>
    </row>
    <row r="36" spans="1:11" ht="51.75" thickBot="1">
      <c r="A36" s="5" t="s">
        <v>1727</v>
      </c>
      <c r="B36" s="5" t="s">
        <v>1728</v>
      </c>
      <c r="C36" s="5" t="s">
        <v>1729</v>
      </c>
      <c r="D36" s="5" t="s">
        <v>1642</v>
      </c>
      <c r="E36" s="12" t="s">
        <v>1642</v>
      </c>
      <c r="F36" s="5" t="s">
        <v>1643</v>
      </c>
      <c r="G36" s="5" t="s">
        <v>1643</v>
      </c>
      <c r="H36" s="5" t="s">
        <v>1642</v>
      </c>
      <c r="I36" s="5" t="s">
        <v>1642</v>
      </c>
      <c r="J36" s="5" t="s">
        <v>1641</v>
      </c>
      <c r="K36" s="5" t="s">
        <v>1641</v>
      </c>
    </row>
    <row r="37" spans="1:11" ht="39" thickBot="1">
      <c r="A37" s="5" t="s">
        <v>1730</v>
      </c>
      <c r="B37" s="5" t="s">
        <v>1731</v>
      </c>
      <c r="C37" s="5" t="s">
        <v>1732</v>
      </c>
      <c r="D37" s="5" t="s">
        <v>1643</v>
      </c>
      <c r="E37" s="12" t="s">
        <v>1643</v>
      </c>
      <c r="F37" s="5" t="s">
        <v>1643</v>
      </c>
      <c r="G37" s="5" t="s">
        <v>1643</v>
      </c>
      <c r="H37" s="5" t="s">
        <v>1641</v>
      </c>
      <c r="I37" s="5" t="s">
        <v>1643</v>
      </c>
      <c r="J37" s="5" t="s">
        <v>1643</v>
      </c>
      <c r="K37" s="5" t="s">
        <v>1643</v>
      </c>
    </row>
    <row r="38" spans="4:5" ht="15">
      <c r="D38" s="4"/>
      <c r="E38" s="4"/>
    </row>
    <row r="39" spans="4:5" ht="15">
      <c r="D39" s="4"/>
      <c r="E39" s="4"/>
    </row>
    <row r="40" spans="4:5" ht="15">
      <c r="D40" s="4"/>
      <c r="E40" s="4"/>
    </row>
    <row r="41" spans="4:5" ht="15">
      <c r="D41" s="4"/>
      <c r="E41" s="4"/>
    </row>
    <row r="42" spans="4:5" ht="15">
      <c r="D42" s="4"/>
      <c r="E42" s="4"/>
    </row>
    <row r="43" spans="4:5" ht="15">
      <c r="D43" s="4"/>
      <c r="E43" s="4"/>
    </row>
    <row r="44" spans="4:5" ht="15">
      <c r="D44" s="4"/>
      <c r="E44" s="4"/>
    </row>
    <row r="45" spans="4:5" ht="15">
      <c r="D45" s="4"/>
      <c r="E45" s="4"/>
    </row>
    <row r="46" spans="4:5" ht="15">
      <c r="D46" s="4"/>
      <c r="E46" s="4"/>
    </row>
    <row r="47" spans="4:5" ht="15">
      <c r="D47" s="4"/>
      <c r="E47" s="4"/>
    </row>
    <row r="48" spans="4:5" ht="15">
      <c r="D48" s="4"/>
      <c r="E48" s="4"/>
    </row>
    <row r="49" spans="4:5" ht="15">
      <c r="D49" s="4"/>
      <c r="E49" s="4"/>
    </row>
    <row r="50" spans="4:5" ht="15">
      <c r="D50" s="4"/>
      <c r="E50" s="4"/>
    </row>
    <row r="51" spans="4:5" ht="15">
      <c r="D51" s="4"/>
      <c r="E51" s="4"/>
    </row>
    <row r="52" spans="4:5" ht="15">
      <c r="D52" s="4"/>
      <c r="E52" s="4"/>
    </row>
    <row r="53" spans="4:5" ht="15">
      <c r="D53" s="4"/>
      <c r="E53" s="4"/>
    </row>
    <row r="54" spans="4:5" ht="15">
      <c r="D54" s="4"/>
      <c r="E54" s="4"/>
    </row>
    <row r="55" spans="4:5" ht="15">
      <c r="D55" s="4"/>
      <c r="E55" s="4"/>
    </row>
    <row r="56" spans="4:5" ht="15">
      <c r="D56" s="4"/>
      <c r="E56" s="4"/>
    </row>
    <row r="57" spans="4:5" ht="15">
      <c r="D57" s="4"/>
      <c r="E57" s="4"/>
    </row>
    <row r="58" spans="4:5" ht="15">
      <c r="D58" s="4"/>
      <c r="E58" s="4"/>
    </row>
    <row r="59" spans="4:5" ht="15">
      <c r="D59" s="4"/>
      <c r="E59" s="4"/>
    </row>
    <row r="60" spans="4:5" ht="15">
      <c r="D60" s="4"/>
      <c r="E60" s="4"/>
    </row>
    <row r="61" spans="4:5" ht="15">
      <c r="D61" s="4"/>
      <c r="E61" s="4"/>
    </row>
    <row r="62" spans="4:5" ht="15">
      <c r="D62" s="4"/>
      <c r="E62" s="4"/>
    </row>
    <row r="63" spans="4:5" ht="15">
      <c r="D63" s="4"/>
      <c r="E63" s="4"/>
    </row>
    <row r="64" spans="4:5" ht="15">
      <c r="D64" s="4"/>
      <c r="E64" s="4"/>
    </row>
    <row r="65" spans="4:5" ht="15">
      <c r="D65" s="4"/>
      <c r="E65" s="4"/>
    </row>
    <row r="66" spans="4:5" ht="15">
      <c r="D66" s="4"/>
      <c r="E66" s="4"/>
    </row>
    <row r="67" spans="4:5" ht="15">
      <c r="D67" s="4"/>
      <c r="E67" s="4"/>
    </row>
    <row r="68" spans="4:5" ht="15">
      <c r="D68" s="4"/>
      <c r="E68" s="4"/>
    </row>
    <row r="69" spans="4:5" ht="15">
      <c r="D69" s="4"/>
      <c r="E69" s="4"/>
    </row>
    <row r="70" spans="4:5" ht="15">
      <c r="D70" s="4"/>
      <c r="E70" s="4"/>
    </row>
    <row r="71" spans="4:5" ht="15">
      <c r="D71" s="4"/>
      <c r="E71" s="4"/>
    </row>
    <row r="72" spans="4:5" ht="15">
      <c r="D72" s="4"/>
      <c r="E72" s="4"/>
    </row>
    <row r="73" spans="4:5" ht="15">
      <c r="D73" s="4"/>
      <c r="E73" s="4"/>
    </row>
    <row r="74" spans="4:5" ht="15">
      <c r="D74" s="4"/>
      <c r="E74" s="4"/>
    </row>
    <row r="75" spans="4:5" ht="15">
      <c r="D75" s="4"/>
      <c r="E75" s="4"/>
    </row>
    <row r="76" spans="4:5" ht="15">
      <c r="D76" s="4"/>
      <c r="E76" s="4"/>
    </row>
    <row r="77" spans="4:5" ht="15">
      <c r="D77" s="4"/>
      <c r="E77" s="4"/>
    </row>
    <row r="78" spans="4:5" ht="15">
      <c r="D78" s="4"/>
      <c r="E78" s="4"/>
    </row>
    <row r="79" spans="4:5" ht="15">
      <c r="D79" s="4"/>
      <c r="E79" s="4"/>
    </row>
    <row r="80" spans="4:5" ht="15">
      <c r="D80" s="4"/>
      <c r="E80" s="4"/>
    </row>
    <row r="81" spans="4:5" ht="15">
      <c r="D81" s="4"/>
      <c r="E81" s="4"/>
    </row>
    <row r="82" spans="4:5" ht="15">
      <c r="D82" s="4"/>
      <c r="E82" s="4"/>
    </row>
    <row r="83" spans="4:5" ht="15">
      <c r="D83" s="4"/>
      <c r="E83" s="4"/>
    </row>
    <row r="84" spans="4:5" ht="15">
      <c r="D84" s="4"/>
      <c r="E84" s="4"/>
    </row>
    <row r="85" spans="4:5" ht="15">
      <c r="D85" s="4"/>
      <c r="E85" s="4"/>
    </row>
    <row r="86" spans="4:5" ht="15">
      <c r="D86" s="4"/>
      <c r="E86" s="4"/>
    </row>
    <row r="87" spans="4:5" ht="15">
      <c r="D87" s="4"/>
      <c r="E87" s="4"/>
    </row>
    <row r="88" spans="4:5" ht="15">
      <c r="D88" s="4"/>
      <c r="E88" s="4"/>
    </row>
    <row r="89" spans="4:5" ht="15">
      <c r="D89" s="4"/>
      <c r="E89" s="4"/>
    </row>
    <row r="90" spans="4:5" ht="15">
      <c r="D90" s="4"/>
      <c r="E90" s="4"/>
    </row>
    <row r="91" spans="4:5" ht="15">
      <c r="D91" s="4"/>
      <c r="E91" s="4"/>
    </row>
    <row r="92" spans="4:5" ht="15">
      <c r="D92" s="4"/>
      <c r="E92" s="4"/>
    </row>
    <row r="93" spans="4:5" ht="15">
      <c r="D93" s="4"/>
      <c r="E93" s="4"/>
    </row>
    <row r="94" spans="4:5" ht="15">
      <c r="D94" s="4"/>
      <c r="E94" s="4"/>
    </row>
    <row r="95" spans="4:5" ht="15">
      <c r="D95" s="4"/>
      <c r="E95" s="4"/>
    </row>
    <row r="96" spans="4:5" ht="15">
      <c r="D96" s="4"/>
      <c r="E96" s="4"/>
    </row>
    <row r="97" spans="4:5" ht="15">
      <c r="D97" s="4"/>
      <c r="E97" s="4"/>
    </row>
    <row r="98" spans="4:5" ht="15">
      <c r="D98" s="4"/>
      <c r="E98" s="4"/>
    </row>
    <row r="99" spans="4:5" ht="15">
      <c r="D99" s="4"/>
      <c r="E99" s="4"/>
    </row>
    <row r="100" spans="4:5" ht="15">
      <c r="D100" s="4"/>
      <c r="E100" s="4"/>
    </row>
    <row r="101" spans="4:5" ht="15">
      <c r="D101" s="4"/>
      <c r="E101" s="4"/>
    </row>
    <row r="102" spans="4:5" ht="15">
      <c r="D102" s="4"/>
      <c r="E102" s="4"/>
    </row>
    <row r="103" spans="4:5" ht="15">
      <c r="D103" s="4"/>
      <c r="E103" s="4"/>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N37"/>
  <sheetViews>
    <sheetView zoomScale="75" zoomScaleNormal="75" zoomScalePageLayoutView="0" workbookViewId="0" topLeftCell="A19">
      <selection activeCell="G33" sqref="G33"/>
    </sheetView>
  </sheetViews>
  <sheetFormatPr defaultColWidth="12.421875" defaultRowHeight="12.75"/>
  <cols>
    <col min="1" max="1" width="24.7109375" style="1" customWidth="1"/>
    <col min="2" max="2" width="12.421875" style="1" customWidth="1"/>
    <col min="3" max="3" width="65.140625" style="1" customWidth="1"/>
    <col min="4" max="4" width="14.7109375" style="1" customWidth="1"/>
    <col min="5" max="16384" width="12.421875" style="1" customWidth="1"/>
  </cols>
  <sheetData>
    <row r="2" spans="4:12" ht="12.75">
      <c r="D2" s="1" t="s">
        <v>1641</v>
      </c>
      <c r="E2" s="1" t="s">
        <v>1642</v>
      </c>
      <c r="F2" s="1" t="s">
        <v>1643</v>
      </c>
      <c r="G2" s="1" t="s">
        <v>1644</v>
      </c>
      <c r="H2" s="1" t="s">
        <v>1645</v>
      </c>
      <c r="I2" s="1" t="s">
        <v>1649</v>
      </c>
      <c r="K2" s="1" t="s">
        <v>1651</v>
      </c>
      <c r="L2" s="1">
        <f>30</f>
        <v>30</v>
      </c>
    </row>
    <row r="3" spans="4:12" ht="12.75">
      <c r="D3" s="1">
        <f>COUNTIF(D8:D37,"N/A")</f>
        <v>0</v>
      </c>
      <c r="E3" s="1">
        <f>COUNTIF(D8:D37,"DD")</f>
        <v>12</v>
      </c>
      <c r="F3" s="1">
        <f>COUNTIF(D8:D37,"Yes")</f>
        <v>18</v>
      </c>
      <c r="G3" s="1">
        <f>COUNTIF(D7:D37,"No")</f>
        <v>0</v>
      </c>
      <c r="H3" s="1">
        <f>COUNTIF(D7:D37,"Partial")</f>
        <v>0</v>
      </c>
      <c r="I3" s="1">
        <f>COUNTIF(D8:D37,"Goal Only")</f>
        <v>0</v>
      </c>
      <c r="K3" s="1" t="s">
        <v>1652</v>
      </c>
      <c r="L3" s="1">
        <f>SUM(D3:I3)</f>
        <v>30</v>
      </c>
    </row>
    <row r="4" spans="4:9" ht="12.75">
      <c r="D4" s="3">
        <f aca="true" t="shared" si="0" ref="D4:I4">D3/$L$3</f>
        <v>0</v>
      </c>
      <c r="E4" s="3">
        <f t="shared" si="0"/>
        <v>0.4</v>
      </c>
      <c r="F4" s="3">
        <f t="shared" si="0"/>
        <v>0.6</v>
      </c>
      <c r="G4" s="3">
        <f t="shared" si="0"/>
        <v>0</v>
      </c>
      <c r="H4" s="3">
        <f t="shared" si="0"/>
        <v>0</v>
      </c>
      <c r="I4" s="3">
        <f t="shared" si="0"/>
        <v>0</v>
      </c>
    </row>
    <row r="5" spans="4:9" ht="12.75">
      <c r="D5" s="3"/>
      <c r="E5" s="3">
        <f>(E3)/($L$3-$D$3)</f>
        <v>0.4</v>
      </c>
      <c r="F5" s="3">
        <f>(F3)/($L$3-$D$3)</f>
        <v>0.6</v>
      </c>
      <c r="G5" s="3">
        <f>(G3)/($L$3-$D$3)</f>
        <v>0</v>
      </c>
      <c r="H5" s="3">
        <f>(H3)/($L$3-$D$3)</f>
        <v>0</v>
      </c>
      <c r="I5" s="3">
        <f>(I3)/($L$3-$D$3)</f>
        <v>0</v>
      </c>
    </row>
    <row r="6" ht="13.5" thickBot="1"/>
    <row r="7" spans="1:14" ht="13.5" thickBot="1">
      <c r="A7" s="5" t="s">
        <v>1214</v>
      </c>
      <c r="B7" s="5" t="s">
        <v>1215</v>
      </c>
      <c r="C7" s="5" t="s">
        <v>1216</v>
      </c>
      <c r="D7" s="5" t="s">
        <v>1864</v>
      </c>
      <c r="E7" s="11"/>
      <c r="F7" s="10"/>
      <c r="G7" s="10"/>
      <c r="H7" s="10"/>
      <c r="I7" s="10"/>
      <c r="J7" s="10"/>
      <c r="K7" s="10"/>
      <c r="L7" s="10"/>
      <c r="M7" s="10"/>
      <c r="N7" s="10"/>
    </row>
    <row r="8" spans="1:4" ht="41.25" customHeight="1">
      <c r="A8" s="1" t="s">
        <v>1736</v>
      </c>
      <c r="B8" s="1" t="s">
        <v>1737</v>
      </c>
      <c r="C8" s="1" t="s">
        <v>1738</v>
      </c>
      <c r="D8" s="1" t="s">
        <v>1642</v>
      </c>
    </row>
    <row r="9" spans="1:4" ht="25.5">
      <c r="A9" s="1" t="s">
        <v>1739</v>
      </c>
      <c r="B9" s="1" t="s">
        <v>1740</v>
      </c>
      <c r="C9" s="1" t="s">
        <v>1741</v>
      </c>
      <c r="D9" s="1" t="s">
        <v>1643</v>
      </c>
    </row>
    <row r="10" spans="1:4" ht="63.75">
      <c r="A10" s="1" t="s">
        <v>1742</v>
      </c>
      <c r="B10" s="1" t="s">
        <v>1743</v>
      </c>
      <c r="C10" s="1" t="s">
        <v>1744</v>
      </c>
      <c r="D10" s="1" t="s">
        <v>1643</v>
      </c>
    </row>
    <row r="11" spans="1:4" ht="25.5">
      <c r="A11" s="1" t="s">
        <v>1745</v>
      </c>
      <c r="B11" s="1" t="s">
        <v>1746</v>
      </c>
      <c r="C11" s="1" t="s">
        <v>1747</v>
      </c>
      <c r="D11" s="1" t="s">
        <v>1643</v>
      </c>
    </row>
    <row r="12" spans="1:4" ht="38.25">
      <c r="A12" s="1" t="s">
        <v>1748</v>
      </c>
      <c r="B12" s="1" t="s">
        <v>1749</v>
      </c>
      <c r="C12" s="1" t="s">
        <v>865</v>
      </c>
      <c r="D12" s="1" t="s">
        <v>1642</v>
      </c>
    </row>
    <row r="13" spans="1:4" ht="76.5">
      <c r="A13" s="1" t="s">
        <v>866</v>
      </c>
      <c r="B13" s="1" t="s">
        <v>867</v>
      </c>
      <c r="C13" s="1" t="s">
        <v>868</v>
      </c>
      <c r="D13" s="1" t="s">
        <v>1643</v>
      </c>
    </row>
    <row r="14" spans="1:4" ht="38.25">
      <c r="A14" s="1" t="s">
        <v>869</v>
      </c>
      <c r="B14" s="1" t="s">
        <v>870</v>
      </c>
      <c r="C14" s="1" t="s">
        <v>871</v>
      </c>
      <c r="D14" s="1" t="s">
        <v>1643</v>
      </c>
    </row>
    <row r="15" spans="1:4" ht="51">
      <c r="A15" s="1" t="s">
        <v>872</v>
      </c>
      <c r="B15" s="1" t="s">
        <v>873</v>
      </c>
      <c r="C15" s="1" t="s">
        <v>874</v>
      </c>
      <c r="D15" s="1" t="s">
        <v>1643</v>
      </c>
    </row>
    <row r="16" spans="1:4" ht="25.5">
      <c r="A16" s="1" t="s">
        <v>875</v>
      </c>
      <c r="B16" s="1" t="s">
        <v>876</v>
      </c>
      <c r="C16" s="1" t="s">
        <v>877</v>
      </c>
      <c r="D16" s="1" t="s">
        <v>1643</v>
      </c>
    </row>
    <row r="17" spans="1:4" ht="25.5">
      <c r="A17" s="1" t="s">
        <v>878</v>
      </c>
      <c r="B17" s="1" t="s">
        <v>879</v>
      </c>
      <c r="C17" s="1" t="s">
        <v>880</v>
      </c>
      <c r="D17" s="1" t="s">
        <v>1642</v>
      </c>
    </row>
    <row r="18" spans="1:4" ht="25.5">
      <c r="A18" s="1" t="s">
        <v>881</v>
      </c>
      <c r="B18" s="1" t="s">
        <v>882</v>
      </c>
      <c r="C18" s="1" t="s">
        <v>883</v>
      </c>
      <c r="D18" s="1" t="s">
        <v>1642</v>
      </c>
    </row>
    <row r="19" spans="1:4" ht="38.25">
      <c r="A19" s="1" t="s">
        <v>884</v>
      </c>
      <c r="B19" s="1" t="s">
        <v>885</v>
      </c>
      <c r="C19" s="1" t="s">
        <v>886</v>
      </c>
      <c r="D19" s="1" t="s">
        <v>1642</v>
      </c>
    </row>
    <row r="20" spans="1:4" ht="25.5">
      <c r="A20" s="1" t="s">
        <v>887</v>
      </c>
      <c r="B20" s="1" t="s">
        <v>888</v>
      </c>
      <c r="C20" s="1" t="s">
        <v>889</v>
      </c>
      <c r="D20" s="1" t="s">
        <v>1642</v>
      </c>
    </row>
    <row r="21" spans="1:4" ht="25.5">
      <c r="A21" s="1" t="s">
        <v>890</v>
      </c>
      <c r="B21" s="1" t="s">
        <v>891</v>
      </c>
      <c r="C21" s="1" t="s">
        <v>892</v>
      </c>
      <c r="D21" s="1" t="s">
        <v>1642</v>
      </c>
    </row>
    <row r="22" spans="1:4" ht="25.5">
      <c r="A22" s="1" t="s">
        <v>893</v>
      </c>
      <c r="B22" s="1" t="s">
        <v>894</v>
      </c>
      <c r="C22" s="1" t="s">
        <v>895</v>
      </c>
      <c r="D22" s="1" t="s">
        <v>1642</v>
      </c>
    </row>
    <row r="23" spans="1:4" ht="25.5">
      <c r="A23" s="1" t="s">
        <v>896</v>
      </c>
      <c r="B23" s="1" t="s">
        <v>897</v>
      </c>
      <c r="C23" s="1" t="s">
        <v>898</v>
      </c>
      <c r="D23" s="1" t="s">
        <v>1642</v>
      </c>
    </row>
    <row r="24" spans="1:4" ht="38.25">
      <c r="A24" s="1" t="s">
        <v>899</v>
      </c>
      <c r="B24" s="1" t="s">
        <v>900</v>
      </c>
      <c r="C24" s="1" t="s">
        <v>901</v>
      </c>
      <c r="D24" s="1" t="s">
        <v>1642</v>
      </c>
    </row>
    <row r="25" spans="1:4" ht="25.5">
      <c r="A25" s="1" t="s">
        <v>902</v>
      </c>
      <c r="B25" s="1" t="s">
        <v>903</v>
      </c>
      <c r="C25" s="1" t="s">
        <v>904</v>
      </c>
      <c r="D25" s="1" t="s">
        <v>1642</v>
      </c>
    </row>
    <row r="26" spans="1:4" ht="25.5">
      <c r="A26" s="1" t="s">
        <v>905</v>
      </c>
      <c r="B26" s="1" t="s">
        <v>906</v>
      </c>
      <c r="C26" s="1" t="s">
        <v>907</v>
      </c>
      <c r="D26" s="1" t="s">
        <v>1642</v>
      </c>
    </row>
    <row r="27" spans="1:4" ht="25.5">
      <c r="A27" s="1" t="s">
        <v>908</v>
      </c>
      <c r="B27" s="1" t="s">
        <v>909</v>
      </c>
      <c r="C27" s="1" t="s">
        <v>910</v>
      </c>
      <c r="D27" s="1" t="s">
        <v>1643</v>
      </c>
    </row>
    <row r="28" spans="1:4" ht="25.5">
      <c r="A28" s="1" t="s">
        <v>911</v>
      </c>
      <c r="B28" s="1" t="s">
        <v>912</v>
      </c>
      <c r="C28" s="1" t="s">
        <v>913</v>
      </c>
      <c r="D28" s="1" t="s">
        <v>1643</v>
      </c>
    </row>
    <row r="29" spans="1:4" ht="38.25">
      <c r="A29" s="1" t="s">
        <v>914</v>
      </c>
      <c r="B29" s="1" t="s">
        <v>915</v>
      </c>
      <c r="C29" s="1" t="s">
        <v>916</v>
      </c>
      <c r="D29" s="1" t="s">
        <v>1643</v>
      </c>
    </row>
    <row r="30" spans="1:4" ht="38.25">
      <c r="A30" s="1" t="s">
        <v>917</v>
      </c>
      <c r="B30" s="1" t="s">
        <v>918</v>
      </c>
      <c r="C30" s="1" t="s">
        <v>919</v>
      </c>
      <c r="D30" s="1" t="s">
        <v>1643</v>
      </c>
    </row>
    <row r="31" spans="1:4" ht="25.5">
      <c r="A31" s="1" t="s">
        <v>920</v>
      </c>
      <c r="B31" s="1" t="s">
        <v>921</v>
      </c>
      <c r="C31" s="1" t="s">
        <v>922</v>
      </c>
      <c r="D31" s="1" t="s">
        <v>1643</v>
      </c>
    </row>
    <row r="32" spans="1:4" ht="38.25">
      <c r="A32" s="1" t="s">
        <v>923</v>
      </c>
      <c r="B32" s="1" t="s">
        <v>924</v>
      </c>
      <c r="C32" s="1" t="s">
        <v>925</v>
      </c>
      <c r="D32" s="1" t="s">
        <v>1643</v>
      </c>
    </row>
    <row r="33" spans="1:4" ht="114.75">
      <c r="A33" s="1" t="s">
        <v>926</v>
      </c>
      <c r="B33" s="1" t="s">
        <v>927</v>
      </c>
      <c r="C33" s="1" t="s">
        <v>928</v>
      </c>
      <c r="D33" s="1" t="s">
        <v>1643</v>
      </c>
    </row>
    <row r="34" spans="1:4" ht="63.75">
      <c r="A34" s="1" t="s">
        <v>929</v>
      </c>
      <c r="B34" s="1" t="s">
        <v>930</v>
      </c>
      <c r="C34" s="1" t="s">
        <v>1865</v>
      </c>
      <c r="D34" s="1" t="s">
        <v>1643</v>
      </c>
    </row>
    <row r="35" spans="1:4" ht="153">
      <c r="A35" s="1" t="s">
        <v>931</v>
      </c>
      <c r="B35" s="1" t="s">
        <v>932</v>
      </c>
      <c r="C35" s="1" t="s">
        <v>1750</v>
      </c>
      <c r="D35" s="1" t="s">
        <v>1643</v>
      </c>
    </row>
    <row r="36" spans="1:4" ht="25.5">
      <c r="A36" s="1" t="s">
        <v>1751</v>
      </c>
      <c r="B36" s="1" t="s">
        <v>1752</v>
      </c>
      <c r="C36" s="1" t="s">
        <v>1753</v>
      </c>
      <c r="D36" s="1" t="s">
        <v>1643</v>
      </c>
    </row>
    <row r="37" spans="1:4" ht="38.25">
      <c r="A37" s="1" t="s">
        <v>1754</v>
      </c>
      <c r="B37" s="1" t="s">
        <v>1755</v>
      </c>
      <c r="C37" s="1" t="s">
        <v>1756</v>
      </c>
      <c r="D37" s="1" t="s">
        <v>1643</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N77"/>
  <sheetViews>
    <sheetView zoomScale="75" zoomScaleNormal="75" zoomScalePageLayoutView="0" workbookViewId="0" topLeftCell="A70">
      <selection activeCell="D77" sqref="D77"/>
    </sheetView>
  </sheetViews>
  <sheetFormatPr defaultColWidth="37.8515625" defaultRowHeight="12.75"/>
  <cols>
    <col min="1" max="1" width="21.140625" style="1" customWidth="1"/>
    <col min="2" max="2" width="14.00390625" style="1" customWidth="1"/>
    <col min="3" max="3" width="37.8515625" style="1" customWidth="1"/>
    <col min="4" max="4" width="23.57421875" style="1" bestFit="1" customWidth="1"/>
    <col min="5" max="6" width="7.28125" style="1" bestFit="1" customWidth="1"/>
    <col min="7" max="7" width="6.28125" style="1" bestFit="1" customWidth="1"/>
    <col min="8" max="8" width="6.421875" style="1" bestFit="1" customWidth="1"/>
    <col min="9" max="9" width="6.28125" style="1" bestFit="1" customWidth="1"/>
    <col min="10" max="10" width="8.00390625" style="1" customWidth="1"/>
    <col min="11" max="11" width="11.00390625" style="1" bestFit="1" customWidth="1"/>
    <col min="12" max="16384" width="37.8515625" style="1" customWidth="1"/>
  </cols>
  <sheetData>
    <row r="2" spans="4:12" ht="12.75">
      <c r="D2" s="1" t="s">
        <v>1641</v>
      </c>
      <c r="E2" s="1" t="s">
        <v>1642</v>
      </c>
      <c r="F2" s="1" t="s">
        <v>1643</v>
      </c>
      <c r="G2" s="1" t="s">
        <v>1644</v>
      </c>
      <c r="H2" s="1" t="s">
        <v>1645</v>
      </c>
      <c r="I2" s="1" t="s">
        <v>1649</v>
      </c>
      <c r="K2" s="1" t="s">
        <v>1651</v>
      </c>
      <c r="L2" s="1">
        <f>70</f>
        <v>70</v>
      </c>
    </row>
    <row r="3" spans="4:12" ht="12.75">
      <c r="D3" s="1">
        <f>COUNTIF(D8:D77,"N/A")</f>
        <v>0</v>
      </c>
      <c r="E3" s="1">
        <f>COUNTIF(D8:D77,"DD")</f>
        <v>21</v>
      </c>
      <c r="F3" s="1">
        <f>COUNTIF(D8:D77,"Yes")</f>
        <v>47</v>
      </c>
      <c r="G3" s="1">
        <f>COUNTIF(D7:D77,"No")</f>
        <v>0</v>
      </c>
      <c r="H3" s="1">
        <f>COUNTIF(D7:D77,"Partial")</f>
        <v>2</v>
      </c>
      <c r="I3" s="1">
        <f>COUNTIF(D8:D77,"Goal Only")</f>
        <v>0</v>
      </c>
      <c r="K3" s="1" t="s">
        <v>1652</v>
      </c>
      <c r="L3" s="1">
        <f>SUM(D3:I3)</f>
        <v>70</v>
      </c>
    </row>
    <row r="4" spans="4:9" ht="12.75">
      <c r="D4" s="3">
        <f aca="true" t="shared" si="0" ref="D4:I4">D3/$L$3</f>
        <v>0</v>
      </c>
      <c r="E4" s="3">
        <f t="shared" si="0"/>
        <v>0.3</v>
      </c>
      <c r="F4" s="3">
        <f t="shared" si="0"/>
        <v>0.6714285714285714</v>
      </c>
      <c r="G4" s="3">
        <f t="shared" si="0"/>
        <v>0</v>
      </c>
      <c r="H4" s="3">
        <f t="shared" si="0"/>
        <v>0.02857142857142857</v>
      </c>
      <c r="I4" s="3">
        <f t="shared" si="0"/>
        <v>0</v>
      </c>
    </row>
    <row r="5" spans="4:9" ht="12.75">
      <c r="D5" s="3"/>
      <c r="E5" s="3">
        <f>(E3)/($L$3-$D$3)</f>
        <v>0.3</v>
      </c>
      <c r="F5" s="3">
        <f>(F3)/($L$3-$D$3)</f>
        <v>0.6714285714285714</v>
      </c>
      <c r="G5" s="3">
        <f>(G3)/($L$3-$D$3)</f>
        <v>0</v>
      </c>
      <c r="H5" s="3">
        <f>(H3)/($L$3-$D$3)</f>
        <v>0.02857142857142857</v>
      </c>
      <c r="I5" s="3">
        <f>(I3)/($L$3-$D$3)</f>
        <v>0</v>
      </c>
    </row>
    <row r="6" ht="13.5" thickBot="1"/>
    <row r="7" spans="1:14" ht="13.5" thickBot="1">
      <c r="A7" s="5" t="s">
        <v>1214</v>
      </c>
      <c r="B7" s="5" t="s">
        <v>1215</v>
      </c>
      <c r="C7" s="5" t="s">
        <v>1216</v>
      </c>
      <c r="D7" s="5" t="s">
        <v>1650</v>
      </c>
      <c r="E7" s="10"/>
      <c r="F7" s="10"/>
      <c r="G7" s="10"/>
      <c r="H7" s="10"/>
      <c r="I7" s="10"/>
      <c r="J7" s="10"/>
      <c r="K7" s="10"/>
      <c r="L7" s="10"/>
      <c r="M7" s="10"/>
      <c r="N7" s="10"/>
    </row>
    <row r="8" spans="1:4" ht="75">
      <c r="A8" s="4" t="s">
        <v>1757</v>
      </c>
      <c r="B8" s="4" t="s">
        <v>1758</v>
      </c>
      <c r="C8" s="4" t="s">
        <v>1759</v>
      </c>
      <c r="D8" s="1" t="s">
        <v>1642</v>
      </c>
    </row>
    <row r="9" spans="1:4" ht="285">
      <c r="A9" s="4" t="s">
        <v>1760</v>
      </c>
      <c r="B9" s="4" t="s">
        <v>1761</v>
      </c>
      <c r="C9" s="4" t="s">
        <v>1762</v>
      </c>
      <c r="D9" s="1" t="s">
        <v>1643</v>
      </c>
    </row>
    <row r="10" spans="1:4" ht="45">
      <c r="A10" s="4" t="s">
        <v>1763</v>
      </c>
      <c r="B10" s="4" t="s">
        <v>1764</v>
      </c>
      <c r="C10" s="4" t="s">
        <v>1765</v>
      </c>
      <c r="D10" s="1" t="s">
        <v>1643</v>
      </c>
    </row>
    <row r="11" spans="1:4" ht="90">
      <c r="A11" s="4" t="s">
        <v>1766</v>
      </c>
      <c r="B11" s="4" t="s">
        <v>1767</v>
      </c>
      <c r="C11" s="4" t="s">
        <v>1768</v>
      </c>
      <c r="D11" s="1" t="s">
        <v>1642</v>
      </c>
    </row>
    <row r="12" spans="1:4" ht="150">
      <c r="A12" s="4" t="s">
        <v>1769</v>
      </c>
      <c r="B12" s="4" t="s">
        <v>1770</v>
      </c>
      <c r="C12" s="4" t="s">
        <v>1771</v>
      </c>
      <c r="D12" s="1" t="s">
        <v>1643</v>
      </c>
    </row>
    <row r="13" spans="1:4" ht="210">
      <c r="A13" s="4" t="s">
        <v>1772</v>
      </c>
      <c r="B13" s="4" t="s">
        <v>1773</v>
      </c>
      <c r="C13" s="4" t="s">
        <v>1774</v>
      </c>
      <c r="D13" s="1" t="s">
        <v>1643</v>
      </c>
    </row>
    <row r="14" spans="1:4" ht="45">
      <c r="A14" s="4" t="s">
        <v>1775</v>
      </c>
      <c r="B14" s="4" t="s">
        <v>1776</v>
      </c>
      <c r="C14" s="4" t="s">
        <v>1777</v>
      </c>
      <c r="D14" s="1" t="s">
        <v>1643</v>
      </c>
    </row>
    <row r="15" spans="1:4" ht="75">
      <c r="A15" s="4" t="s">
        <v>1778</v>
      </c>
      <c r="B15" s="4" t="s">
        <v>1779</v>
      </c>
      <c r="C15" s="4" t="s">
        <v>1780</v>
      </c>
      <c r="D15" s="1" t="s">
        <v>1643</v>
      </c>
    </row>
    <row r="16" spans="1:4" ht="90">
      <c r="A16" s="4" t="s">
        <v>1781</v>
      </c>
      <c r="B16" s="4" t="s">
        <v>1782</v>
      </c>
      <c r="C16" s="4" t="s">
        <v>1783</v>
      </c>
      <c r="D16" s="1" t="s">
        <v>1643</v>
      </c>
    </row>
    <row r="17" spans="1:4" ht="120">
      <c r="A17" s="4" t="s">
        <v>1784</v>
      </c>
      <c r="B17" s="4" t="s">
        <v>1785</v>
      </c>
      <c r="C17" s="4" t="s">
        <v>1786</v>
      </c>
      <c r="D17" s="1" t="s">
        <v>1643</v>
      </c>
    </row>
    <row r="18" spans="1:4" ht="90">
      <c r="A18" s="4" t="s">
        <v>1787</v>
      </c>
      <c r="B18" s="4" t="s">
        <v>1788</v>
      </c>
      <c r="C18" s="4" t="s">
        <v>1789</v>
      </c>
      <c r="D18" s="1" t="s">
        <v>1643</v>
      </c>
    </row>
    <row r="19" spans="1:4" ht="90">
      <c r="A19" s="4" t="s">
        <v>1790</v>
      </c>
      <c r="B19" s="4" t="s">
        <v>1791</v>
      </c>
      <c r="C19" s="4" t="s">
        <v>963</v>
      </c>
      <c r="D19" s="1" t="s">
        <v>1643</v>
      </c>
    </row>
    <row r="20" spans="1:4" ht="45">
      <c r="A20" s="4" t="s">
        <v>964</v>
      </c>
      <c r="B20" s="4" t="s">
        <v>965</v>
      </c>
      <c r="C20" s="4" t="s">
        <v>966</v>
      </c>
      <c r="D20" s="1" t="s">
        <v>1643</v>
      </c>
    </row>
    <row r="21" spans="1:4" ht="45">
      <c r="A21" s="4" t="s">
        <v>967</v>
      </c>
      <c r="B21" s="4" t="s">
        <v>968</v>
      </c>
      <c r="C21" s="4" t="s">
        <v>969</v>
      </c>
      <c r="D21" s="1" t="s">
        <v>1643</v>
      </c>
    </row>
    <row r="22" spans="1:4" ht="105">
      <c r="A22" s="4" t="s">
        <v>970</v>
      </c>
      <c r="B22" s="4" t="s">
        <v>971</v>
      </c>
      <c r="C22" s="4" t="s">
        <v>972</v>
      </c>
      <c r="D22" s="1" t="s">
        <v>1643</v>
      </c>
    </row>
    <row r="23" spans="1:4" ht="390">
      <c r="A23" s="4" t="s">
        <v>973</v>
      </c>
      <c r="B23" s="4" t="s">
        <v>974</v>
      </c>
      <c r="C23" s="4" t="s">
        <v>975</v>
      </c>
      <c r="D23" s="1" t="s">
        <v>1642</v>
      </c>
    </row>
    <row r="24" spans="1:4" ht="60">
      <c r="A24" s="4" t="s">
        <v>976</v>
      </c>
      <c r="B24" s="4" t="s">
        <v>977</v>
      </c>
      <c r="C24" s="4" t="s">
        <v>978</v>
      </c>
      <c r="D24" s="17" t="s">
        <v>1645</v>
      </c>
    </row>
    <row r="25" spans="1:4" ht="150">
      <c r="A25" s="4" t="s">
        <v>979</v>
      </c>
      <c r="B25" s="4" t="s">
        <v>980</v>
      </c>
      <c r="C25" s="4" t="s">
        <v>981</v>
      </c>
      <c r="D25" s="1" t="s">
        <v>1643</v>
      </c>
    </row>
    <row r="26" spans="1:4" ht="60">
      <c r="A26" s="4" t="s">
        <v>982</v>
      </c>
      <c r="B26" s="4" t="s">
        <v>983</v>
      </c>
      <c r="C26" s="4" t="s">
        <v>984</v>
      </c>
      <c r="D26" s="1" t="s">
        <v>1643</v>
      </c>
    </row>
    <row r="27" spans="1:4" ht="45">
      <c r="A27" s="4" t="s">
        <v>985</v>
      </c>
      <c r="B27" s="4" t="s">
        <v>986</v>
      </c>
      <c r="C27" s="4" t="s">
        <v>987</v>
      </c>
      <c r="D27" s="1" t="s">
        <v>1643</v>
      </c>
    </row>
    <row r="28" spans="1:4" ht="90">
      <c r="A28" s="4" t="s">
        <v>988</v>
      </c>
      <c r="B28" s="4" t="s">
        <v>989</v>
      </c>
      <c r="C28" s="4" t="s">
        <v>990</v>
      </c>
      <c r="D28" s="1" t="s">
        <v>1643</v>
      </c>
    </row>
    <row r="29" spans="1:4" ht="30">
      <c r="A29" s="4" t="s">
        <v>991</v>
      </c>
      <c r="B29" s="4" t="s">
        <v>992</v>
      </c>
      <c r="C29" s="4" t="s">
        <v>993</v>
      </c>
      <c r="D29" s="1" t="s">
        <v>1643</v>
      </c>
    </row>
    <row r="30" spans="1:4" ht="120">
      <c r="A30" s="4" t="s">
        <v>994</v>
      </c>
      <c r="B30" s="4" t="s">
        <v>995</v>
      </c>
      <c r="C30" s="4" t="s">
        <v>996</v>
      </c>
      <c r="D30" s="1" t="s">
        <v>1643</v>
      </c>
    </row>
    <row r="31" spans="1:4" ht="60">
      <c r="A31" s="4" t="s">
        <v>997</v>
      </c>
      <c r="B31" s="4" t="s">
        <v>998</v>
      </c>
      <c r="C31" s="4" t="s">
        <v>999</v>
      </c>
      <c r="D31" s="1" t="s">
        <v>1643</v>
      </c>
    </row>
    <row r="32" spans="1:4" ht="180">
      <c r="A32" s="4" t="s">
        <v>1000</v>
      </c>
      <c r="B32" s="4" t="s">
        <v>1001</v>
      </c>
      <c r="C32" s="4" t="s">
        <v>1002</v>
      </c>
      <c r="D32" s="1" t="s">
        <v>1643</v>
      </c>
    </row>
    <row r="33" spans="1:4" ht="45">
      <c r="A33" s="4" t="s">
        <v>1003</v>
      </c>
      <c r="B33" s="4" t="s">
        <v>1004</v>
      </c>
      <c r="C33" s="4" t="s">
        <v>1005</v>
      </c>
      <c r="D33" s="1" t="s">
        <v>1643</v>
      </c>
    </row>
    <row r="34" spans="1:4" ht="60">
      <c r="A34" s="4" t="s">
        <v>1006</v>
      </c>
      <c r="B34" s="4" t="s">
        <v>1007</v>
      </c>
      <c r="C34" s="4" t="s">
        <v>1008</v>
      </c>
      <c r="D34" s="1" t="s">
        <v>1643</v>
      </c>
    </row>
    <row r="35" spans="1:4" ht="60">
      <c r="A35" s="4" t="s">
        <v>1009</v>
      </c>
      <c r="B35" s="4" t="s">
        <v>1010</v>
      </c>
      <c r="C35" s="4" t="s">
        <v>1011</v>
      </c>
      <c r="D35" s="1" t="s">
        <v>1643</v>
      </c>
    </row>
    <row r="36" spans="1:4" ht="30">
      <c r="A36" s="4" t="s">
        <v>1012</v>
      </c>
      <c r="B36" s="4" t="s">
        <v>1013</v>
      </c>
      <c r="C36" s="4" t="s">
        <v>1014</v>
      </c>
      <c r="D36" s="1" t="s">
        <v>1643</v>
      </c>
    </row>
    <row r="37" spans="1:4" ht="90">
      <c r="A37" s="4" t="s">
        <v>1015</v>
      </c>
      <c r="B37" s="4" t="s">
        <v>1016</v>
      </c>
      <c r="C37" s="4" t="s">
        <v>1017</v>
      </c>
      <c r="D37" s="1" t="s">
        <v>1643</v>
      </c>
    </row>
    <row r="38" spans="1:4" ht="105">
      <c r="A38" s="4" t="s">
        <v>1018</v>
      </c>
      <c r="B38" s="4" t="s">
        <v>1019</v>
      </c>
      <c r="C38" s="4" t="s">
        <v>1868</v>
      </c>
      <c r="D38" s="1" t="s">
        <v>1642</v>
      </c>
    </row>
    <row r="39" spans="1:4" ht="45">
      <c r="A39" s="4" t="s">
        <v>1020</v>
      </c>
      <c r="B39" s="4" t="s">
        <v>1021</v>
      </c>
      <c r="C39" s="4" t="s">
        <v>1022</v>
      </c>
      <c r="D39" s="1" t="s">
        <v>1642</v>
      </c>
    </row>
    <row r="40" spans="1:4" ht="60">
      <c r="A40" s="4" t="s">
        <v>1023</v>
      </c>
      <c r="B40" s="4" t="s">
        <v>1024</v>
      </c>
      <c r="C40" s="4" t="s">
        <v>1025</v>
      </c>
      <c r="D40" s="1" t="s">
        <v>1643</v>
      </c>
    </row>
    <row r="41" spans="1:4" ht="75">
      <c r="A41" s="4" t="s">
        <v>1794</v>
      </c>
      <c r="B41" s="4" t="s">
        <v>1795</v>
      </c>
      <c r="C41" s="4" t="s">
        <v>1796</v>
      </c>
      <c r="D41" s="1" t="s">
        <v>1642</v>
      </c>
    </row>
    <row r="42" spans="1:4" ht="255">
      <c r="A42" s="4" t="s">
        <v>1797</v>
      </c>
      <c r="B42" s="4" t="s">
        <v>1798</v>
      </c>
      <c r="C42" s="4" t="s">
        <v>1799</v>
      </c>
      <c r="D42" s="1" t="s">
        <v>1642</v>
      </c>
    </row>
    <row r="43" spans="1:4" ht="240">
      <c r="A43" s="4" t="s">
        <v>1800</v>
      </c>
      <c r="B43" s="4" t="s">
        <v>1801</v>
      </c>
      <c r="C43" s="4" t="s">
        <v>1802</v>
      </c>
      <c r="D43" s="1" t="s">
        <v>1642</v>
      </c>
    </row>
    <row r="44" spans="1:4" ht="120">
      <c r="A44" s="4" t="s">
        <v>1803</v>
      </c>
      <c r="B44" s="4" t="s">
        <v>1804</v>
      </c>
      <c r="C44" s="4" t="s">
        <v>1805</v>
      </c>
      <c r="D44" s="1" t="s">
        <v>1643</v>
      </c>
    </row>
    <row r="45" spans="1:4" ht="150">
      <c r="A45" s="4" t="s">
        <v>1806</v>
      </c>
      <c r="B45" s="4" t="s">
        <v>1807</v>
      </c>
      <c r="C45" s="4" t="s">
        <v>1808</v>
      </c>
      <c r="D45" s="1" t="s">
        <v>1643</v>
      </c>
    </row>
    <row r="46" spans="1:4" ht="90">
      <c r="A46" s="4" t="s">
        <v>1809</v>
      </c>
      <c r="B46" s="4" t="s">
        <v>1810</v>
      </c>
      <c r="C46" s="4" t="s">
        <v>1811</v>
      </c>
      <c r="D46" s="1" t="s">
        <v>1643</v>
      </c>
    </row>
    <row r="47" spans="1:4" ht="75">
      <c r="A47" s="4" t="s">
        <v>1812</v>
      </c>
      <c r="B47" s="4" t="s">
        <v>1813</v>
      </c>
      <c r="C47" s="4" t="s">
        <v>1814</v>
      </c>
      <c r="D47" s="1" t="s">
        <v>1643</v>
      </c>
    </row>
    <row r="48" spans="1:4" ht="75">
      <c r="A48" s="4" t="s">
        <v>1815</v>
      </c>
      <c r="B48" s="4" t="s">
        <v>1816</v>
      </c>
      <c r="C48" s="4" t="s">
        <v>1817</v>
      </c>
      <c r="D48" s="1" t="s">
        <v>1643</v>
      </c>
    </row>
    <row r="49" spans="1:4" ht="60">
      <c r="A49" s="4" t="s">
        <v>1818</v>
      </c>
      <c r="B49" s="4" t="s">
        <v>1819</v>
      </c>
      <c r="C49" s="4" t="s">
        <v>1820</v>
      </c>
      <c r="D49" s="1" t="s">
        <v>1645</v>
      </c>
    </row>
    <row r="50" spans="1:4" ht="30">
      <c r="A50" s="4" t="s">
        <v>1821</v>
      </c>
      <c r="B50" s="4" t="s">
        <v>1822</v>
      </c>
      <c r="C50" s="4" t="s">
        <v>1823</v>
      </c>
      <c r="D50" s="1" t="s">
        <v>1643</v>
      </c>
    </row>
    <row r="51" spans="1:4" ht="90">
      <c r="A51" s="4" t="s">
        <v>1824</v>
      </c>
      <c r="B51" s="4" t="s">
        <v>1825</v>
      </c>
      <c r="C51" s="4" t="s">
        <v>1826</v>
      </c>
      <c r="D51" s="1" t="s">
        <v>1643</v>
      </c>
    </row>
    <row r="52" spans="1:4" ht="90">
      <c r="A52" s="4" t="s">
        <v>1827</v>
      </c>
      <c r="B52" s="4" t="s">
        <v>1828</v>
      </c>
      <c r="C52" s="4" t="s">
        <v>1829</v>
      </c>
      <c r="D52" s="1" t="s">
        <v>1643</v>
      </c>
    </row>
    <row r="53" spans="1:4" ht="45">
      <c r="A53" s="4" t="s">
        <v>1830</v>
      </c>
      <c r="B53" s="4" t="s">
        <v>1831</v>
      </c>
      <c r="C53" s="4" t="s">
        <v>1832</v>
      </c>
      <c r="D53" s="1" t="s">
        <v>1643</v>
      </c>
    </row>
    <row r="54" spans="1:4" ht="45">
      <c r="A54" s="4" t="s">
        <v>1833</v>
      </c>
      <c r="B54" s="4" t="s">
        <v>1834</v>
      </c>
      <c r="C54" s="4" t="s">
        <v>1835</v>
      </c>
      <c r="D54" s="1" t="s">
        <v>1643</v>
      </c>
    </row>
    <row r="55" spans="1:4" ht="45">
      <c r="A55" s="4" t="s">
        <v>1836</v>
      </c>
      <c r="B55" s="4" t="s">
        <v>1837</v>
      </c>
      <c r="C55" s="4" t="s">
        <v>1838</v>
      </c>
      <c r="D55" s="1" t="s">
        <v>1643</v>
      </c>
    </row>
    <row r="56" spans="1:4" ht="180">
      <c r="A56" s="4" t="s">
        <v>1839</v>
      </c>
      <c r="B56" s="4" t="s">
        <v>1840</v>
      </c>
      <c r="C56" s="4" t="s">
        <v>1841</v>
      </c>
      <c r="D56" s="1" t="s">
        <v>1643</v>
      </c>
    </row>
    <row r="57" spans="1:4" ht="75">
      <c r="A57" s="4" t="s">
        <v>1869</v>
      </c>
      <c r="B57" s="4" t="s">
        <v>1842</v>
      </c>
      <c r="C57" s="4" t="s">
        <v>1843</v>
      </c>
      <c r="D57" s="1" t="s">
        <v>1642</v>
      </c>
    </row>
    <row r="58" spans="1:4" ht="30">
      <c r="A58" s="4" t="s">
        <v>1844</v>
      </c>
      <c r="B58" s="4" t="s">
        <v>1845</v>
      </c>
      <c r="C58" s="4" t="s">
        <v>1846</v>
      </c>
      <c r="D58" s="1" t="s">
        <v>1643</v>
      </c>
    </row>
    <row r="59" spans="1:4" ht="30">
      <c r="A59" s="4" t="s">
        <v>1847</v>
      </c>
      <c r="B59" s="4" t="s">
        <v>1848</v>
      </c>
      <c r="C59" s="4" t="s">
        <v>1849</v>
      </c>
      <c r="D59" s="1" t="s">
        <v>1643</v>
      </c>
    </row>
    <row r="60" spans="1:4" ht="90">
      <c r="A60" s="4" t="s">
        <v>1850</v>
      </c>
      <c r="B60" s="4" t="s">
        <v>1070</v>
      </c>
      <c r="C60" s="4" t="s">
        <v>1071</v>
      </c>
      <c r="D60" s="1" t="s">
        <v>1643</v>
      </c>
    </row>
    <row r="61" spans="1:4" ht="45">
      <c r="A61" s="4" t="s">
        <v>1072</v>
      </c>
      <c r="B61" s="4" t="s">
        <v>1073</v>
      </c>
      <c r="C61" s="4" t="s">
        <v>1074</v>
      </c>
      <c r="D61" s="1" t="s">
        <v>1642</v>
      </c>
    </row>
    <row r="62" spans="1:4" ht="105">
      <c r="A62" s="4" t="s">
        <v>1075</v>
      </c>
      <c r="B62" s="4" t="s">
        <v>1076</v>
      </c>
      <c r="C62" s="4" t="s">
        <v>1870</v>
      </c>
      <c r="D62" s="1" t="s">
        <v>1642</v>
      </c>
    </row>
    <row r="63" spans="1:4" ht="30">
      <c r="A63" s="4" t="s">
        <v>1077</v>
      </c>
      <c r="B63" s="4" t="s">
        <v>1078</v>
      </c>
      <c r="C63" s="4" t="s">
        <v>1079</v>
      </c>
      <c r="D63" s="1" t="s">
        <v>1642</v>
      </c>
    </row>
    <row r="64" spans="1:4" ht="30">
      <c r="A64" s="4" t="s">
        <v>1080</v>
      </c>
      <c r="B64" s="4" t="s">
        <v>1081</v>
      </c>
      <c r="C64" s="4" t="s">
        <v>1082</v>
      </c>
      <c r="D64" s="1" t="s">
        <v>1642</v>
      </c>
    </row>
    <row r="65" spans="1:4" ht="30">
      <c r="A65" s="4" t="s">
        <v>1083</v>
      </c>
      <c r="B65" s="4" t="s">
        <v>1084</v>
      </c>
      <c r="C65" s="4" t="s">
        <v>1085</v>
      </c>
      <c r="D65" s="1" t="s">
        <v>1643</v>
      </c>
    </row>
    <row r="66" spans="1:4" ht="180">
      <c r="A66" s="4" t="s">
        <v>1086</v>
      </c>
      <c r="B66" s="4" t="s">
        <v>1087</v>
      </c>
      <c r="C66" s="4" t="s">
        <v>1088</v>
      </c>
      <c r="D66" s="1" t="s">
        <v>1643</v>
      </c>
    </row>
    <row r="67" spans="1:4" ht="45">
      <c r="A67" s="4" t="s">
        <v>1089</v>
      </c>
      <c r="B67" s="4" t="s">
        <v>1090</v>
      </c>
      <c r="C67" s="4" t="s">
        <v>1091</v>
      </c>
      <c r="D67" s="1" t="s">
        <v>1642</v>
      </c>
    </row>
    <row r="68" spans="1:4" ht="120">
      <c r="A68" s="4" t="s">
        <v>1092</v>
      </c>
      <c r="B68" s="4" t="s">
        <v>1093</v>
      </c>
      <c r="C68" s="4" t="s">
        <v>1094</v>
      </c>
      <c r="D68" s="1" t="s">
        <v>1643</v>
      </c>
    </row>
    <row r="69" spans="1:4" ht="90">
      <c r="A69" s="4" t="s">
        <v>1095</v>
      </c>
      <c r="B69" s="4" t="s">
        <v>1096</v>
      </c>
      <c r="C69" s="4" t="s">
        <v>1097</v>
      </c>
      <c r="D69" s="1" t="s">
        <v>1642</v>
      </c>
    </row>
    <row r="70" spans="1:4" ht="75">
      <c r="A70" s="4" t="s">
        <v>1098</v>
      </c>
      <c r="B70" s="4" t="s">
        <v>1099</v>
      </c>
      <c r="C70" s="4" t="s">
        <v>1100</v>
      </c>
      <c r="D70" s="1" t="s">
        <v>1643</v>
      </c>
    </row>
    <row r="71" spans="1:4" ht="210">
      <c r="A71" s="4" t="s">
        <v>1101</v>
      </c>
      <c r="B71" s="4" t="s">
        <v>1102</v>
      </c>
      <c r="C71" s="4" t="s">
        <v>1103</v>
      </c>
      <c r="D71" s="1" t="s">
        <v>1643</v>
      </c>
    </row>
    <row r="72" spans="1:4" ht="120">
      <c r="A72" s="4" t="s">
        <v>1104</v>
      </c>
      <c r="B72" s="4" t="s">
        <v>1105</v>
      </c>
      <c r="C72" s="4" t="s">
        <v>1106</v>
      </c>
      <c r="D72" s="1" t="s">
        <v>1642</v>
      </c>
    </row>
    <row r="73" spans="1:4" ht="120">
      <c r="A73" s="4" t="s">
        <v>1107</v>
      </c>
      <c r="B73" s="4" t="s">
        <v>1108</v>
      </c>
      <c r="C73" s="4" t="s">
        <v>1109</v>
      </c>
      <c r="D73" s="1" t="s">
        <v>1642</v>
      </c>
    </row>
    <row r="74" spans="1:4" ht="45">
      <c r="A74" s="4" t="s">
        <v>1110</v>
      </c>
      <c r="B74" s="4" t="s">
        <v>1111</v>
      </c>
      <c r="C74" s="4" t="s">
        <v>1112</v>
      </c>
      <c r="D74" s="1" t="s">
        <v>1642</v>
      </c>
    </row>
    <row r="75" spans="1:4" ht="105">
      <c r="A75" s="4" t="s">
        <v>1113</v>
      </c>
      <c r="B75" s="4" t="s">
        <v>1114</v>
      </c>
      <c r="C75" s="4" t="s">
        <v>1115</v>
      </c>
      <c r="D75" s="1" t="s">
        <v>1642</v>
      </c>
    </row>
    <row r="76" spans="1:4" ht="105">
      <c r="A76" s="4" t="s">
        <v>1116</v>
      </c>
      <c r="B76" s="4" t="s">
        <v>1117</v>
      </c>
      <c r="C76" s="4" t="s">
        <v>1118</v>
      </c>
      <c r="D76" s="1" t="s">
        <v>1642</v>
      </c>
    </row>
    <row r="77" spans="1:4" ht="75">
      <c r="A77" s="4" t="s">
        <v>1119</v>
      </c>
      <c r="B77" s="4" t="s">
        <v>1120</v>
      </c>
      <c r="C77" s="4" t="s">
        <v>1121</v>
      </c>
      <c r="D77" s="1" t="s">
        <v>1642</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N43"/>
  <sheetViews>
    <sheetView zoomScale="75" zoomScaleNormal="75" zoomScalePageLayoutView="0" workbookViewId="0" topLeftCell="A1">
      <selection activeCell="H9" sqref="H9"/>
    </sheetView>
  </sheetViews>
  <sheetFormatPr defaultColWidth="9.140625" defaultRowHeight="12.75"/>
  <cols>
    <col min="1" max="1" width="20.8515625" style="0" bestFit="1" customWidth="1"/>
    <col min="3" max="3" width="69.7109375" style="0" customWidth="1"/>
    <col min="4" max="4" width="25.140625" style="0" customWidth="1"/>
  </cols>
  <sheetData>
    <row r="1" spans="1:14" ht="12.75">
      <c r="A1" s="1"/>
      <c r="B1" s="1"/>
      <c r="C1" s="1"/>
      <c r="D1" s="1"/>
      <c r="E1" s="1"/>
      <c r="F1" s="1"/>
      <c r="G1" s="1"/>
      <c r="H1" s="1"/>
      <c r="I1" s="1"/>
      <c r="J1" s="1"/>
      <c r="K1" s="1"/>
      <c r="L1" s="1"/>
      <c r="M1" s="1"/>
      <c r="N1" s="1"/>
    </row>
    <row r="2" spans="1:14" ht="12.75">
      <c r="A2" s="1"/>
      <c r="B2" s="1"/>
      <c r="C2" s="1"/>
      <c r="D2" s="1" t="s">
        <v>1641</v>
      </c>
      <c r="E2" s="1" t="s">
        <v>1642</v>
      </c>
      <c r="F2" s="1" t="s">
        <v>1643</v>
      </c>
      <c r="G2" s="1" t="s">
        <v>1644</v>
      </c>
      <c r="H2" s="1" t="s">
        <v>1645</v>
      </c>
      <c r="I2" s="1" t="s">
        <v>1649</v>
      </c>
      <c r="J2" s="1"/>
      <c r="K2" s="1" t="s">
        <v>1651</v>
      </c>
      <c r="L2" s="1">
        <v>36</v>
      </c>
      <c r="M2" s="1"/>
      <c r="N2" s="1"/>
    </row>
    <row r="3" spans="1:14" ht="25.5">
      <c r="A3" s="1"/>
      <c r="B3" s="1"/>
      <c r="C3" s="1"/>
      <c r="D3" s="1">
        <f>COUNTIF(D8:D43,"N/A")</f>
        <v>0</v>
      </c>
      <c r="E3" s="1">
        <f>COUNTIF(D8:D43,"DD")</f>
        <v>11</v>
      </c>
      <c r="F3" s="1">
        <f>COUNTIF(D8:D43,"Yes")</f>
        <v>24</v>
      </c>
      <c r="G3" s="1">
        <f>COUNTIF(D8:D43,"No")</f>
        <v>1</v>
      </c>
      <c r="H3" s="1">
        <f>COUNTIF(D7:D43,"Partial")</f>
        <v>0</v>
      </c>
      <c r="I3" s="1">
        <f>COUNTIF(D8:D43,"Goal Only")</f>
        <v>0</v>
      </c>
      <c r="J3" s="1"/>
      <c r="K3" s="1" t="s">
        <v>1652</v>
      </c>
      <c r="L3" s="1">
        <f>SUM(D3:I3)</f>
        <v>36</v>
      </c>
      <c r="M3" s="1"/>
      <c r="N3" s="1"/>
    </row>
    <row r="4" spans="1:14" ht="12.75">
      <c r="A4" s="1"/>
      <c r="B4" s="1"/>
      <c r="C4" s="1"/>
      <c r="D4" s="3">
        <f aca="true" t="shared" si="0" ref="D4:I4">D3/$L$3</f>
        <v>0</v>
      </c>
      <c r="E4" s="3">
        <f t="shared" si="0"/>
        <v>0.3055555555555556</v>
      </c>
      <c r="F4" s="3">
        <f t="shared" si="0"/>
        <v>0.6666666666666666</v>
      </c>
      <c r="G4" s="3">
        <f t="shared" si="0"/>
        <v>0.027777777777777776</v>
      </c>
      <c r="H4" s="3">
        <f t="shared" si="0"/>
        <v>0</v>
      </c>
      <c r="I4" s="3">
        <f t="shared" si="0"/>
        <v>0</v>
      </c>
      <c r="J4" s="1"/>
      <c r="K4" s="1"/>
      <c r="L4" s="1"/>
      <c r="M4" s="1"/>
      <c r="N4" s="1"/>
    </row>
    <row r="5" spans="1:14" ht="12.75">
      <c r="A5" s="1"/>
      <c r="B5" s="1"/>
      <c r="C5" s="1"/>
      <c r="D5" s="3"/>
      <c r="E5" s="3">
        <f>(E3)/($L$3-$D$3)</f>
        <v>0.3055555555555556</v>
      </c>
      <c r="F5" s="3">
        <f>(F3)/($L$3-$D$3)</f>
        <v>0.6666666666666666</v>
      </c>
      <c r="G5" s="3">
        <f>(G3)/($L$3-$D$3)</f>
        <v>0.027777777777777776</v>
      </c>
      <c r="H5" s="3">
        <f>(H3)/($L$3-$D$3)</f>
        <v>0</v>
      </c>
      <c r="I5" s="3">
        <f>(I3)/($L$3-$D$3)</f>
        <v>0</v>
      </c>
      <c r="J5" s="1"/>
      <c r="K5" s="1"/>
      <c r="L5" s="1"/>
      <c r="M5" s="1"/>
      <c r="N5" s="1"/>
    </row>
    <row r="6" spans="1:14" ht="13.5" thickBot="1">
      <c r="A6" s="1"/>
      <c r="B6" s="1"/>
      <c r="C6" s="1"/>
      <c r="D6" s="1"/>
      <c r="E6" s="1"/>
      <c r="F6" s="1"/>
      <c r="G6" s="1"/>
      <c r="H6" s="1"/>
      <c r="I6" s="1"/>
      <c r="J6" s="1"/>
      <c r="K6" s="1"/>
      <c r="L6" s="1"/>
      <c r="M6" s="1"/>
      <c r="N6" s="1"/>
    </row>
    <row r="7" spans="1:14" ht="13.5" thickBot="1">
      <c r="A7" s="5" t="s">
        <v>1214</v>
      </c>
      <c r="B7" s="5" t="s">
        <v>1215</v>
      </c>
      <c r="C7" s="5" t="s">
        <v>1216</v>
      </c>
      <c r="D7" s="5" t="s">
        <v>1639</v>
      </c>
      <c r="E7" s="11"/>
      <c r="F7" s="9"/>
      <c r="G7" s="10"/>
      <c r="H7" s="10"/>
      <c r="I7" s="10"/>
      <c r="J7" s="10"/>
      <c r="K7" s="10"/>
      <c r="L7" s="10"/>
      <c r="M7" s="10"/>
      <c r="N7" s="10"/>
    </row>
    <row r="8" spans="1:4" ht="60">
      <c r="A8" s="4" t="s">
        <v>1122</v>
      </c>
      <c r="B8" s="4" t="s">
        <v>1123</v>
      </c>
      <c r="C8" s="4" t="s">
        <v>1124</v>
      </c>
      <c r="D8" t="s">
        <v>1643</v>
      </c>
    </row>
    <row r="9" spans="1:4" ht="45">
      <c r="A9" s="4" t="s">
        <v>1125</v>
      </c>
      <c r="B9" s="4" t="s">
        <v>1126</v>
      </c>
      <c r="C9" s="4" t="s">
        <v>1127</v>
      </c>
      <c r="D9" t="s">
        <v>1643</v>
      </c>
    </row>
    <row r="10" spans="1:4" ht="30">
      <c r="A10" s="4" t="s">
        <v>1128</v>
      </c>
      <c r="B10" s="4" t="s">
        <v>1129</v>
      </c>
      <c r="C10" s="4" t="s">
        <v>1130</v>
      </c>
      <c r="D10" t="s">
        <v>1643</v>
      </c>
    </row>
    <row r="11" spans="1:4" ht="15">
      <c r="A11" s="4" t="s">
        <v>1131</v>
      </c>
      <c r="B11" s="4" t="s">
        <v>1132</v>
      </c>
      <c r="C11" s="4" t="s">
        <v>1133</v>
      </c>
      <c r="D11" t="s">
        <v>1643</v>
      </c>
    </row>
    <row r="12" spans="1:4" ht="45">
      <c r="A12" s="4" t="s">
        <v>1134</v>
      </c>
      <c r="B12" s="4" t="s">
        <v>1135</v>
      </c>
      <c r="C12" s="4" t="s">
        <v>1136</v>
      </c>
      <c r="D12" t="s">
        <v>1643</v>
      </c>
    </row>
    <row r="13" spans="1:4" ht="30">
      <c r="A13" s="4" t="s">
        <v>1137</v>
      </c>
      <c r="B13" s="4" t="s">
        <v>1138</v>
      </c>
      <c r="C13" s="4" t="s">
        <v>1139</v>
      </c>
      <c r="D13" t="s">
        <v>1643</v>
      </c>
    </row>
    <row r="14" spans="1:4" ht="60">
      <c r="A14" s="4" t="s">
        <v>1140</v>
      </c>
      <c r="B14" s="4" t="s">
        <v>1141</v>
      </c>
      <c r="C14" s="4" t="s">
        <v>1142</v>
      </c>
      <c r="D14" t="s">
        <v>1643</v>
      </c>
    </row>
    <row r="15" spans="1:4" ht="30">
      <c r="A15" s="4" t="s">
        <v>1143</v>
      </c>
      <c r="B15" s="4" t="s">
        <v>1144</v>
      </c>
      <c r="C15" s="4" t="s">
        <v>1145</v>
      </c>
      <c r="D15" t="s">
        <v>1643</v>
      </c>
    </row>
    <row r="16" spans="1:4" ht="30">
      <c r="A16" s="4" t="s">
        <v>1146</v>
      </c>
      <c r="B16" s="4" t="s">
        <v>1147</v>
      </c>
      <c r="C16" s="4" t="s">
        <v>1884</v>
      </c>
      <c r="D16" t="s">
        <v>1643</v>
      </c>
    </row>
    <row r="17" spans="1:4" ht="45">
      <c r="A17" s="4" t="s">
        <v>1885</v>
      </c>
      <c r="B17" s="4" t="s">
        <v>1886</v>
      </c>
      <c r="C17" s="4" t="s">
        <v>1182</v>
      </c>
      <c r="D17" t="s">
        <v>1643</v>
      </c>
    </row>
    <row r="18" spans="1:4" ht="45">
      <c r="A18" s="4" t="s">
        <v>1183</v>
      </c>
      <c r="B18" s="4" t="s">
        <v>1184</v>
      </c>
      <c r="C18" s="4" t="s">
        <v>1185</v>
      </c>
      <c r="D18" t="s">
        <v>1643</v>
      </c>
    </row>
    <row r="19" spans="1:4" ht="30">
      <c r="A19" s="4" t="s">
        <v>1186</v>
      </c>
      <c r="B19" s="4" t="s">
        <v>1187</v>
      </c>
      <c r="C19" s="4" t="s">
        <v>1188</v>
      </c>
      <c r="D19" t="s">
        <v>1643</v>
      </c>
    </row>
    <row r="20" spans="1:4" ht="45">
      <c r="A20" s="4" t="s">
        <v>1189</v>
      </c>
      <c r="B20" s="4" t="s">
        <v>1190</v>
      </c>
      <c r="C20" s="4" t="s">
        <v>1191</v>
      </c>
      <c r="D20" t="s">
        <v>1642</v>
      </c>
    </row>
    <row r="21" spans="1:4" ht="30">
      <c r="A21" s="4" t="s">
        <v>1192</v>
      </c>
      <c r="B21" s="4" t="s">
        <v>1193</v>
      </c>
      <c r="C21" s="4" t="s">
        <v>1194</v>
      </c>
      <c r="D21" t="s">
        <v>1643</v>
      </c>
    </row>
    <row r="22" spans="1:4" ht="30">
      <c r="A22" s="4" t="s">
        <v>1195</v>
      </c>
      <c r="B22" s="4" t="s">
        <v>1196</v>
      </c>
      <c r="C22" s="4" t="s">
        <v>1197</v>
      </c>
      <c r="D22" t="s">
        <v>1643</v>
      </c>
    </row>
    <row r="23" spans="1:4" ht="195">
      <c r="A23" s="4" t="s">
        <v>1198</v>
      </c>
      <c r="B23" s="4" t="s">
        <v>1199</v>
      </c>
      <c r="C23" s="4" t="s">
        <v>1200</v>
      </c>
      <c r="D23" t="s">
        <v>1642</v>
      </c>
    </row>
    <row r="24" spans="1:4" ht="45">
      <c r="A24" s="4" t="s">
        <v>1201</v>
      </c>
      <c r="B24" s="4" t="s">
        <v>1202</v>
      </c>
      <c r="C24" s="4" t="s">
        <v>1203</v>
      </c>
      <c r="D24" t="s">
        <v>1643</v>
      </c>
    </row>
    <row r="25" spans="1:4" ht="45">
      <c r="A25" s="4" t="s">
        <v>1871</v>
      </c>
      <c r="B25" s="4" t="s">
        <v>1204</v>
      </c>
      <c r="C25" s="4" t="s">
        <v>1205</v>
      </c>
      <c r="D25" t="s">
        <v>1642</v>
      </c>
    </row>
    <row r="26" spans="1:4" ht="45">
      <c r="A26" s="4" t="s">
        <v>1206</v>
      </c>
      <c r="B26" s="4" t="s">
        <v>1207</v>
      </c>
      <c r="C26" s="4" t="s">
        <v>1208</v>
      </c>
      <c r="D26" t="s">
        <v>1642</v>
      </c>
    </row>
    <row r="27" spans="1:4" ht="30">
      <c r="A27" s="4" t="s">
        <v>1209</v>
      </c>
      <c r="B27" s="4" t="s">
        <v>1210</v>
      </c>
      <c r="C27" s="4" t="s">
        <v>1211</v>
      </c>
      <c r="D27" t="s">
        <v>1643</v>
      </c>
    </row>
    <row r="28" spans="1:4" ht="30">
      <c r="A28" s="4" t="s">
        <v>1212</v>
      </c>
      <c r="B28" s="4" t="s">
        <v>1213</v>
      </c>
      <c r="C28" s="4" t="s">
        <v>479</v>
      </c>
      <c r="D28" t="s">
        <v>1643</v>
      </c>
    </row>
    <row r="29" spans="1:4" ht="30">
      <c r="A29" s="4" t="s">
        <v>480</v>
      </c>
      <c r="B29" s="4" t="s">
        <v>481</v>
      </c>
      <c r="C29" s="4" t="s">
        <v>482</v>
      </c>
      <c r="D29" t="s">
        <v>1643</v>
      </c>
    </row>
    <row r="30" spans="1:4" ht="45">
      <c r="A30" s="4" t="s">
        <v>483</v>
      </c>
      <c r="B30" s="4" t="s">
        <v>484</v>
      </c>
      <c r="C30" s="4" t="s">
        <v>485</v>
      </c>
      <c r="D30" t="s">
        <v>1643</v>
      </c>
    </row>
    <row r="31" spans="1:4" ht="45">
      <c r="A31" s="4" t="s">
        <v>486</v>
      </c>
      <c r="B31" s="4" t="s">
        <v>487</v>
      </c>
      <c r="C31" s="4" t="s">
        <v>488</v>
      </c>
      <c r="D31" t="s">
        <v>1643</v>
      </c>
    </row>
    <row r="32" spans="1:4" ht="45">
      <c r="A32" s="4" t="s">
        <v>489</v>
      </c>
      <c r="B32" s="4" t="s">
        <v>490</v>
      </c>
      <c r="C32" s="4" t="s">
        <v>1148</v>
      </c>
      <c r="D32" t="s">
        <v>1642</v>
      </c>
    </row>
    <row r="33" spans="1:4" ht="30">
      <c r="A33" s="4" t="s">
        <v>1149</v>
      </c>
      <c r="B33" s="4" t="s">
        <v>1150</v>
      </c>
      <c r="C33" s="4" t="s">
        <v>1151</v>
      </c>
      <c r="D33" t="s">
        <v>1643</v>
      </c>
    </row>
    <row r="34" spans="1:4" ht="30">
      <c r="A34" s="4" t="s">
        <v>1152</v>
      </c>
      <c r="B34" s="4" t="s">
        <v>1153</v>
      </c>
      <c r="C34" s="4" t="s">
        <v>1154</v>
      </c>
      <c r="D34" t="s">
        <v>1644</v>
      </c>
    </row>
    <row r="35" spans="1:4" ht="30">
      <c r="A35" s="4" t="s">
        <v>1155</v>
      </c>
      <c r="B35" s="4" t="s">
        <v>1156</v>
      </c>
      <c r="C35" s="4" t="s">
        <v>1157</v>
      </c>
      <c r="D35" t="s">
        <v>1643</v>
      </c>
    </row>
    <row r="36" spans="1:4" ht="45">
      <c r="A36" s="4" t="s">
        <v>1158</v>
      </c>
      <c r="B36" s="4" t="s">
        <v>1159</v>
      </c>
      <c r="C36" s="4" t="s">
        <v>1160</v>
      </c>
      <c r="D36" t="s">
        <v>1643</v>
      </c>
    </row>
    <row r="37" spans="1:4" ht="60">
      <c r="A37" s="4" t="s">
        <v>1161</v>
      </c>
      <c r="B37" s="4" t="s">
        <v>1162</v>
      </c>
      <c r="C37" s="4" t="s">
        <v>1163</v>
      </c>
      <c r="D37" t="s">
        <v>1643</v>
      </c>
    </row>
    <row r="38" spans="1:4" ht="30">
      <c r="A38" s="4" t="s">
        <v>1164</v>
      </c>
      <c r="B38" s="4" t="s">
        <v>1165</v>
      </c>
      <c r="C38" s="4" t="s">
        <v>1166</v>
      </c>
      <c r="D38" t="s">
        <v>1642</v>
      </c>
    </row>
    <row r="39" spans="1:4" ht="45">
      <c r="A39" s="4" t="s">
        <v>1167</v>
      </c>
      <c r="B39" s="4" t="s">
        <v>1168</v>
      </c>
      <c r="C39" s="4" t="s">
        <v>1872</v>
      </c>
      <c r="D39" t="s">
        <v>1642</v>
      </c>
    </row>
    <row r="40" spans="1:4" ht="30">
      <c r="A40" s="4" t="s">
        <v>1169</v>
      </c>
      <c r="B40" s="4" t="s">
        <v>1170</v>
      </c>
      <c r="C40" s="4" t="s">
        <v>1171</v>
      </c>
      <c r="D40" t="s">
        <v>1642</v>
      </c>
    </row>
    <row r="41" spans="1:4" ht="45">
      <c r="A41" s="4" t="s">
        <v>1172</v>
      </c>
      <c r="B41" s="4" t="s">
        <v>1173</v>
      </c>
      <c r="C41" s="4" t="s">
        <v>1174</v>
      </c>
      <c r="D41" t="s">
        <v>1642</v>
      </c>
    </row>
    <row r="42" spans="1:4" ht="60">
      <c r="A42" s="4" t="s">
        <v>1175</v>
      </c>
      <c r="B42" s="4" t="s">
        <v>1176</v>
      </c>
      <c r="C42" s="4" t="s">
        <v>1177</v>
      </c>
      <c r="D42" t="s">
        <v>1642</v>
      </c>
    </row>
    <row r="43" spans="1:4" ht="45">
      <c r="A43" s="4" t="s">
        <v>1178</v>
      </c>
      <c r="B43" s="4" t="s">
        <v>1179</v>
      </c>
      <c r="C43" s="4" t="s">
        <v>1180</v>
      </c>
      <c r="D43" t="s">
        <v>1642</v>
      </c>
    </row>
  </sheetData>
  <sheetProtection/>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N30"/>
  <sheetViews>
    <sheetView zoomScale="75" zoomScaleNormal="75" zoomScalePageLayoutView="0" workbookViewId="0" topLeftCell="A23">
      <selection activeCell="C17" sqref="C17"/>
    </sheetView>
  </sheetViews>
  <sheetFormatPr defaultColWidth="37.421875" defaultRowHeight="12.75"/>
  <cols>
    <col min="1" max="1" width="45.140625" style="1" bestFit="1" customWidth="1"/>
    <col min="2" max="2" width="12.7109375" style="1" customWidth="1"/>
    <col min="3" max="3" width="37.421875" style="1" customWidth="1"/>
    <col min="4" max="4" width="9.8515625" style="1" bestFit="1" customWidth="1"/>
    <col min="5" max="6" width="7.28125" style="1" bestFit="1" customWidth="1"/>
    <col min="7" max="7" width="6.28125" style="1" bestFit="1" customWidth="1"/>
    <col min="8" max="8" width="6.421875" style="1" bestFit="1" customWidth="1"/>
    <col min="9" max="9" width="6.28125" style="1" bestFit="1" customWidth="1"/>
    <col min="10" max="10" width="5.421875" style="1" customWidth="1"/>
    <col min="11" max="11" width="11.00390625" style="1" bestFit="1" customWidth="1"/>
    <col min="12" max="16384" width="37.421875" style="1" customWidth="1"/>
  </cols>
  <sheetData>
    <row r="1" ht="12.75">
      <c r="A1" s="1" t="s">
        <v>1733</v>
      </c>
    </row>
    <row r="2" spans="4:12" ht="12.75">
      <c r="D2" s="1" t="s">
        <v>1641</v>
      </c>
      <c r="E2" s="1" t="s">
        <v>1642</v>
      </c>
      <c r="F2" s="1" t="s">
        <v>1643</v>
      </c>
      <c r="G2" s="1" t="s">
        <v>1644</v>
      </c>
      <c r="H2" s="1" t="s">
        <v>1645</v>
      </c>
      <c r="I2" s="1" t="s">
        <v>1649</v>
      </c>
      <c r="K2" s="1" t="s">
        <v>1651</v>
      </c>
      <c r="L2" s="1">
        <v>23</v>
      </c>
    </row>
    <row r="3" spans="4:12" ht="12.75">
      <c r="D3" s="1">
        <f>COUNTIF(D8:D36,"N/A")</f>
        <v>0</v>
      </c>
      <c r="E3" s="1">
        <f>COUNTIF(D8:D36,"DD")</f>
        <v>10</v>
      </c>
      <c r="F3" s="1">
        <f>COUNTIF(D8:D36,"Yes")</f>
        <v>12</v>
      </c>
      <c r="G3" s="1">
        <f>COUNTIF(D8:D36,"No")</f>
        <v>1</v>
      </c>
      <c r="H3" s="1">
        <f>COUNTIF(D8:D36,"Partial")</f>
        <v>0</v>
      </c>
      <c r="I3" s="1">
        <f>COUNTIF(D8:D36,"Goal Only")</f>
        <v>0</v>
      </c>
      <c r="K3" s="1" t="s">
        <v>1652</v>
      </c>
      <c r="L3" s="1">
        <f>SUM(D3:I3)</f>
        <v>23</v>
      </c>
    </row>
    <row r="4" spans="4:9" ht="12.75">
      <c r="D4" s="3">
        <f aca="true" t="shared" si="0" ref="D4:I4">D3/$L$3</f>
        <v>0</v>
      </c>
      <c r="E4" s="3">
        <f t="shared" si="0"/>
        <v>0.43478260869565216</v>
      </c>
      <c r="F4" s="3">
        <f t="shared" si="0"/>
        <v>0.5217391304347826</v>
      </c>
      <c r="G4" s="3">
        <f t="shared" si="0"/>
        <v>0.043478260869565216</v>
      </c>
      <c r="H4" s="3">
        <f t="shared" si="0"/>
        <v>0</v>
      </c>
      <c r="I4" s="3">
        <f t="shared" si="0"/>
        <v>0</v>
      </c>
    </row>
    <row r="5" spans="4:9" ht="12.75">
      <c r="D5" s="3"/>
      <c r="E5" s="3">
        <f>(E3)/($L$3-$D$3)</f>
        <v>0.43478260869565216</v>
      </c>
      <c r="F5" s="3">
        <f>(F3)/($L$3-$D$3)</f>
        <v>0.5217391304347826</v>
      </c>
      <c r="G5" s="3">
        <f>(G3)/($L$3-$D$3)</f>
        <v>0.043478260869565216</v>
      </c>
      <c r="H5" s="3">
        <f>(H3)/($L$3-$D$3)</f>
        <v>0</v>
      </c>
      <c r="I5" s="3">
        <f>(I3)/($L$3-$D$3)</f>
        <v>0</v>
      </c>
    </row>
    <row r="6" ht="13.5" thickBot="1"/>
    <row r="7" spans="1:14" ht="13.5" thickBot="1">
      <c r="A7" s="5" t="s">
        <v>1214</v>
      </c>
      <c r="B7" s="5" t="s">
        <v>1215</v>
      </c>
      <c r="C7" s="5" t="s">
        <v>1216</v>
      </c>
      <c r="D7" s="5" t="s">
        <v>1638</v>
      </c>
      <c r="E7" s="11"/>
      <c r="F7" s="10"/>
      <c r="G7" s="10"/>
      <c r="H7" s="10"/>
      <c r="I7" s="10"/>
      <c r="J7" s="10"/>
      <c r="K7" s="10"/>
      <c r="L7" s="10"/>
      <c r="M7" s="10"/>
      <c r="N7" s="10"/>
    </row>
    <row r="8" spans="1:4" ht="51" customHeight="1">
      <c r="A8" s="4" t="s">
        <v>1653</v>
      </c>
      <c r="B8" s="4" t="s">
        <v>1181</v>
      </c>
      <c r="C8" s="4" t="s">
        <v>560</v>
      </c>
      <c r="D8" s="1" t="s">
        <v>1643</v>
      </c>
    </row>
    <row r="9" spans="1:4" ht="60">
      <c r="A9" s="4" t="s">
        <v>1656</v>
      </c>
      <c r="B9" s="4" t="s">
        <v>561</v>
      </c>
      <c r="C9" s="4" t="s">
        <v>562</v>
      </c>
      <c r="D9" s="1" t="s">
        <v>1642</v>
      </c>
    </row>
    <row r="10" spans="1:4" ht="66.75" customHeight="1">
      <c r="A10" s="4" t="s">
        <v>1227</v>
      </c>
      <c r="B10" s="4" t="s">
        <v>563</v>
      </c>
      <c r="C10" s="4" t="s">
        <v>1873</v>
      </c>
      <c r="D10" s="1" t="s">
        <v>1642</v>
      </c>
    </row>
    <row r="11" spans="1:4" ht="120">
      <c r="A11" s="4" t="s">
        <v>564</v>
      </c>
      <c r="B11" s="4" t="s">
        <v>565</v>
      </c>
      <c r="C11" s="4" t="s">
        <v>566</v>
      </c>
      <c r="D11" s="1" t="s">
        <v>1643</v>
      </c>
    </row>
    <row r="12" spans="1:4" ht="45">
      <c r="A12" s="4" t="s">
        <v>567</v>
      </c>
      <c r="B12" s="4" t="s">
        <v>568</v>
      </c>
      <c r="C12" s="4" t="s">
        <v>569</v>
      </c>
      <c r="D12" s="1" t="s">
        <v>1643</v>
      </c>
    </row>
    <row r="13" spans="1:4" ht="45">
      <c r="A13" s="4" t="s">
        <v>570</v>
      </c>
      <c r="B13" s="4" t="s">
        <v>571</v>
      </c>
      <c r="C13" s="4" t="s">
        <v>572</v>
      </c>
      <c r="D13" s="1" t="s">
        <v>1643</v>
      </c>
    </row>
    <row r="14" spans="1:4" ht="45">
      <c r="A14" s="4" t="s">
        <v>573</v>
      </c>
      <c r="B14" s="4" t="s">
        <v>574</v>
      </c>
      <c r="C14" s="4" t="s">
        <v>575</v>
      </c>
      <c r="D14" s="1" t="s">
        <v>1642</v>
      </c>
    </row>
    <row r="15" spans="1:4" ht="45">
      <c r="A15" s="4" t="s">
        <v>576</v>
      </c>
      <c r="B15" s="4" t="s">
        <v>577</v>
      </c>
      <c r="C15" s="4" t="s">
        <v>578</v>
      </c>
      <c r="D15" s="1" t="s">
        <v>1642</v>
      </c>
    </row>
    <row r="16" spans="1:4" ht="45">
      <c r="A16" s="4" t="s">
        <v>579</v>
      </c>
      <c r="B16" s="4" t="s">
        <v>580</v>
      </c>
      <c r="C16" s="4" t="s">
        <v>581</v>
      </c>
      <c r="D16" s="1" t="s">
        <v>1643</v>
      </c>
    </row>
    <row r="17" spans="1:4" ht="50.25" customHeight="1">
      <c r="A17" s="4" t="s">
        <v>582</v>
      </c>
      <c r="B17" s="4" t="s">
        <v>583</v>
      </c>
      <c r="C17" s="4" t="s">
        <v>584</v>
      </c>
      <c r="D17" s="1" t="s">
        <v>1643</v>
      </c>
    </row>
    <row r="18" spans="1:4" ht="155.25" customHeight="1">
      <c r="A18" s="4" t="s">
        <v>585</v>
      </c>
      <c r="B18" s="4" t="s">
        <v>586</v>
      </c>
      <c r="C18" s="4" t="s">
        <v>587</v>
      </c>
      <c r="D18" s="1" t="s">
        <v>1643</v>
      </c>
    </row>
    <row r="19" spans="1:4" ht="30">
      <c r="A19" s="4" t="s">
        <v>588</v>
      </c>
      <c r="B19" s="4" t="s">
        <v>589</v>
      </c>
      <c r="C19" s="4" t="s">
        <v>590</v>
      </c>
      <c r="D19" s="1" t="s">
        <v>1643</v>
      </c>
    </row>
    <row r="20" spans="1:4" ht="30">
      <c r="A20" s="4" t="s">
        <v>591</v>
      </c>
      <c r="B20" s="4" t="s">
        <v>592</v>
      </c>
      <c r="C20" s="4" t="s">
        <v>593</v>
      </c>
      <c r="D20" s="1" t="s">
        <v>1643</v>
      </c>
    </row>
    <row r="21" spans="1:4" ht="45">
      <c r="A21" s="4" t="s">
        <v>594</v>
      </c>
      <c r="B21" s="4" t="s">
        <v>595</v>
      </c>
      <c r="C21" s="4" t="s">
        <v>596</v>
      </c>
      <c r="D21" s="1" t="s">
        <v>1643</v>
      </c>
    </row>
    <row r="22" spans="1:4" ht="45">
      <c r="A22" s="4" t="s">
        <v>597</v>
      </c>
      <c r="B22" s="4" t="s">
        <v>598</v>
      </c>
      <c r="C22" s="4" t="s">
        <v>599</v>
      </c>
      <c r="D22" s="1" t="s">
        <v>1643</v>
      </c>
    </row>
    <row r="23" spans="1:4" ht="405">
      <c r="A23" s="4" t="s">
        <v>1692</v>
      </c>
      <c r="B23" s="4" t="s">
        <v>600</v>
      </c>
      <c r="C23" s="4" t="s">
        <v>1339</v>
      </c>
      <c r="D23" s="1" t="s">
        <v>1642</v>
      </c>
    </row>
    <row r="24" spans="1:4" ht="90">
      <c r="A24" s="4" t="s">
        <v>1340</v>
      </c>
      <c r="B24" s="4" t="s">
        <v>1341</v>
      </c>
      <c r="C24" s="4" t="s">
        <v>1874</v>
      </c>
      <c r="D24" s="1" t="s">
        <v>1643</v>
      </c>
    </row>
    <row r="25" spans="1:4" ht="30">
      <c r="A25" s="4" t="s">
        <v>1342</v>
      </c>
      <c r="B25" s="4" t="s">
        <v>1343</v>
      </c>
      <c r="C25" s="4" t="s">
        <v>1344</v>
      </c>
      <c r="D25" s="1" t="s">
        <v>1642</v>
      </c>
    </row>
    <row r="26" spans="1:4" ht="60">
      <c r="A26" s="4" t="s">
        <v>1345</v>
      </c>
      <c r="B26" s="4" t="s">
        <v>1346</v>
      </c>
      <c r="C26" s="4" t="s">
        <v>1347</v>
      </c>
      <c r="D26" s="1" t="s">
        <v>1642</v>
      </c>
    </row>
    <row r="27" spans="1:4" ht="45">
      <c r="A27" s="4" t="s">
        <v>1348</v>
      </c>
      <c r="B27" s="4" t="s">
        <v>1349</v>
      </c>
      <c r="C27" s="4" t="s">
        <v>1350</v>
      </c>
      <c r="D27" s="1" t="s">
        <v>1642</v>
      </c>
    </row>
    <row r="28" spans="1:4" ht="45">
      <c r="A28" s="4" t="s">
        <v>1351</v>
      </c>
      <c r="B28" s="4" t="s">
        <v>1352</v>
      </c>
      <c r="C28" s="4" t="s">
        <v>1353</v>
      </c>
      <c r="D28" s="1" t="s">
        <v>1642</v>
      </c>
    </row>
    <row r="29" spans="1:4" ht="120">
      <c r="A29" s="4" t="s">
        <v>1354</v>
      </c>
      <c r="B29" s="4" t="s">
        <v>1355</v>
      </c>
      <c r="C29" s="4" t="s">
        <v>1356</v>
      </c>
      <c r="D29" s="1" t="s">
        <v>1642</v>
      </c>
    </row>
    <row r="30" spans="1:6" ht="300">
      <c r="A30" s="4" t="s">
        <v>1357</v>
      </c>
      <c r="B30" s="4" t="s">
        <v>1358</v>
      </c>
      <c r="C30" s="4" t="s">
        <v>1359</v>
      </c>
      <c r="D30" s="1" t="s">
        <v>1644</v>
      </c>
      <c r="F30" s="1" t="s">
        <v>1360</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2:N23"/>
  <sheetViews>
    <sheetView zoomScale="75" zoomScaleNormal="75" zoomScalePageLayoutView="0" workbookViewId="0" topLeftCell="A1">
      <selection activeCell="C17" sqref="C17"/>
    </sheetView>
  </sheetViews>
  <sheetFormatPr defaultColWidth="9.140625" defaultRowHeight="12.75"/>
  <cols>
    <col min="1" max="1" width="30.8515625" style="1" bestFit="1" customWidth="1"/>
    <col min="2" max="2" width="8.140625" style="1" bestFit="1" customWidth="1"/>
    <col min="3" max="3" width="50.28125" style="1" customWidth="1"/>
    <col min="4" max="16384" width="9.140625" style="1" customWidth="1"/>
  </cols>
  <sheetData>
    <row r="2" spans="4:12" ht="12.75">
      <c r="D2" s="1" t="s">
        <v>1641</v>
      </c>
      <c r="E2" s="1" t="s">
        <v>1642</v>
      </c>
      <c r="F2" s="1" t="s">
        <v>1643</v>
      </c>
      <c r="G2" s="1" t="s">
        <v>1644</v>
      </c>
      <c r="H2" s="1" t="s">
        <v>1645</v>
      </c>
      <c r="I2" s="1" t="s">
        <v>1649</v>
      </c>
      <c r="K2" s="1" t="s">
        <v>1651</v>
      </c>
      <c r="L2" s="1">
        <v>16</v>
      </c>
    </row>
    <row r="3" spans="4:12" ht="25.5">
      <c r="D3" s="1">
        <f>COUNTIF(D8:D37,"N/A")</f>
        <v>0</v>
      </c>
      <c r="E3" s="1">
        <f>COUNTIF(D8:D37,"DD")</f>
        <v>5</v>
      </c>
      <c r="F3" s="1">
        <f>COUNTIF(D8:D37,"Yes")</f>
        <v>11</v>
      </c>
      <c r="G3" s="1">
        <f>COUNTIF(D7:D37,"No")</f>
        <v>0</v>
      </c>
      <c r="H3" s="1">
        <f>COUNTIF(D7:N108,"Partial")</f>
        <v>0</v>
      </c>
      <c r="I3" s="1">
        <f>COUNTIF(D8:N108,"Goal Only")</f>
        <v>0</v>
      </c>
      <c r="K3" s="1" t="s">
        <v>1652</v>
      </c>
      <c r="L3" s="1">
        <f>SUM(D3:I3)</f>
        <v>16</v>
      </c>
    </row>
    <row r="4" spans="4:9" ht="12.75">
      <c r="D4" s="3">
        <f aca="true" t="shared" si="0" ref="D4:I4">D3/$L$3</f>
        <v>0</v>
      </c>
      <c r="E4" s="3">
        <f t="shared" si="0"/>
        <v>0.3125</v>
      </c>
      <c r="F4" s="3">
        <f t="shared" si="0"/>
        <v>0.6875</v>
      </c>
      <c r="G4" s="3">
        <f t="shared" si="0"/>
        <v>0</v>
      </c>
      <c r="H4" s="3">
        <f t="shared" si="0"/>
        <v>0</v>
      </c>
      <c r="I4" s="3">
        <f t="shared" si="0"/>
        <v>0</v>
      </c>
    </row>
    <row r="5" spans="4:9" ht="12.75">
      <c r="D5" s="3"/>
      <c r="E5" s="3">
        <f>(E3)/($L$3-$D$3)</f>
        <v>0.3125</v>
      </c>
      <c r="F5" s="3">
        <f>(F3)/($L$3-$D$3)</f>
        <v>0.6875</v>
      </c>
      <c r="G5" s="3">
        <f>(G3)/($L$3-$D$3)</f>
        <v>0</v>
      </c>
      <c r="H5" s="3">
        <f>(H3)/($L$3-$D$3)</f>
        <v>0</v>
      </c>
      <c r="I5" s="3">
        <f>(I3)/($L$3-$D$3)</f>
        <v>0</v>
      </c>
    </row>
    <row r="6" ht="13.5" thickBot="1"/>
    <row r="7" spans="1:14" ht="13.5" thickBot="1">
      <c r="A7" s="5" t="s">
        <v>1214</v>
      </c>
      <c r="B7" s="5" t="s">
        <v>1215</v>
      </c>
      <c r="C7" s="5" t="s">
        <v>1216</v>
      </c>
      <c r="D7" s="5" t="s">
        <v>1637</v>
      </c>
      <c r="E7" s="10"/>
      <c r="F7" s="10"/>
      <c r="G7" s="10"/>
      <c r="H7" s="10"/>
      <c r="I7" s="10"/>
      <c r="J7" s="10"/>
      <c r="K7" s="10"/>
      <c r="L7" s="10"/>
      <c r="M7" s="10"/>
      <c r="N7" s="10"/>
    </row>
    <row r="8" spans="1:14" ht="45">
      <c r="A8" s="4" t="s">
        <v>1216</v>
      </c>
      <c r="B8" s="4" t="s">
        <v>1361</v>
      </c>
      <c r="C8" s="13" t="s">
        <v>1362</v>
      </c>
      <c r="D8" s="14" t="s">
        <v>1643</v>
      </c>
      <c r="E8" s="10"/>
      <c r="F8" s="10"/>
      <c r="G8" s="10"/>
      <c r="H8" s="10"/>
      <c r="I8" s="10"/>
      <c r="J8" s="10"/>
      <c r="K8" s="10"/>
      <c r="L8" s="10"/>
      <c r="M8" s="10"/>
      <c r="N8" s="10"/>
    </row>
    <row r="9" spans="1:4" ht="45">
      <c r="A9" s="4" t="s">
        <v>1363</v>
      </c>
      <c r="B9" s="4" t="s">
        <v>1364</v>
      </c>
      <c r="C9" s="13" t="s">
        <v>1365</v>
      </c>
      <c r="D9" s="1" t="s">
        <v>1643</v>
      </c>
    </row>
    <row r="10" spans="1:4" ht="30">
      <c r="A10" s="4" t="s">
        <v>1366</v>
      </c>
      <c r="B10" s="4" t="s">
        <v>1367</v>
      </c>
      <c r="C10" s="13" t="s">
        <v>1368</v>
      </c>
      <c r="D10" s="1" t="s">
        <v>1643</v>
      </c>
    </row>
    <row r="11" spans="1:4" ht="90">
      <c r="A11" s="4" t="s">
        <v>1369</v>
      </c>
      <c r="B11" s="4" t="s">
        <v>1370</v>
      </c>
      <c r="C11" s="13" t="s">
        <v>1371</v>
      </c>
      <c r="D11" s="1" t="s">
        <v>1643</v>
      </c>
    </row>
    <row r="12" spans="1:4" ht="60">
      <c r="A12" s="4" t="s">
        <v>1372</v>
      </c>
      <c r="B12" s="4" t="s">
        <v>1373</v>
      </c>
      <c r="C12" s="13" t="s">
        <v>1374</v>
      </c>
      <c r="D12" s="1" t="s">
        <v>1642</v>
      </c>
    </row>
    <row r="13" spans="1:4" ht="75">
      <c r="A13" s="4" t="s">
        <v>1375</v>
      </c>
      <c r="B13" s="4" t="s">
        <v>1376</v>
      </c>
      <c r="C13" s="13" t="s">
        <v>1377</v>
      </c>
      <c r="D13" s="1" t="s">
        <v>1643</v>
      </c>
    </row>
    <row r="14" spans="1:4" ht="75">
      <c r="A14" s="4" t="s">
        <v>1378</v>
      </c>
      <c r="B14" s="4" t="s">
        <v>1379</v>
      </c>
      <c r="C14" s="13" t="s">
        <v>1380</v>
      </c>
      <c r="D14" s="1" t="s">
        <v>1643</v>
      </c>
    </row>
    <row r="15" spans="1:4" ht="75">
      <c r="A15" s="4" t="s">
        <v>1381</v>
      </c>
      <c r="B15" s="4" t="s">
        <v>1382</v>
      </c>
      <c r="C15" s="13" t="s">
        <v>1383</v>
      </c>
      <c r="D15" s="1" t="s">
        <v>1642</v>
      </c>
    </row>
    <row r="16" spans="1:4" ht="210">
      <c r="A16" s="4" t="s">
        <v>1384</v>
      </c>
      <c r="B16" s="4" t="s">
        <v>1385</v>
      </c>
      <c r="C16" s="13" t="s">
        <v>1386</v>
      </c>
      <c r="D16" s="1" t="s">
        <v>1642</v>
      </c>
    </row>
    <row r="17" spans="1:4" ht="30">
      <c r="A17" s="4" t="s">
        <v>1387</v>
      </c>
      <c r="B17" s="4" t="s">
        <v>1388</v>
      </c>
      <c r="C17" s="13" t="s">
        <v>1389</v>
      </c>
      <c r="D17" s="1" t="s">
        <v>1642</v>
      </c>
    </row>
    <row r="18" spans="1:4" ht="60">
      <c r="A18" s="4" t="s">
        <v>1390</v>
      </c>
      <c r="B18" s="4" t="s">
        <v>1391</v>
      </c>
      <c r="C18" s="13" t="s">
        <v>1392</v>
      </c>
      <c r="D18" s="1" t="s">
        <v>1642</v>
      </c>
    </row>
    <row r="19" spans="1:4" ht="30">
      <c r="A19" s="4" t="s">
        <v>1847</v>
      </c>
      <c r="B19" s="4" t="s">
        <v>1393</v>
      </c>
      <c r="C19" s="13" t="s">
        <v>1394</v>
      </c>
      <c r="D19" s="1" t="s">
        <v>1643</v>
      </c>
    </row>
    <row r="20" spans="1:4" ht="30">
      <c r="A20" s="4" t="s">
        <v>1395</v>
      </c>
      <c r="B20" s="4" t="s">
        <v>1396</v>
      </c>
      <c r="C20" s="13" t="s">
        <v>1397</v>
      </c>
      <c r="D20" s="1" t="s">
        <v>1643</v>
      </c>
    </row>
    <row r="21" spans="1:4" ht="30">
      <c r="A21" s="4" t="s">
        <v>1398</v>
      </c>
      <c r="B21" s="4" t="s">
        <v>1399</v>
      </c>
      <c r="C21" s="13" t="s">
        <v>1400</v>
      </c>
      <c r="D21" s="1" t="s">
        <v>1643</v>
      </c>
    </row>
    <row r="22" spans="1:4" ht="165">
      <c r="A22" s="4" t="s">
        <v>564</v>
      </c>
      <c r="B22" s="4" t="s">
        <v>1401</v>
      </c>
      <c r="C22" s="13" t="s">
        <v>676</v>
      </c>
      <c r="D22" s="1" t="s">
        <v>1643</v>
      </c>
    </row>
    <row r="23" spans="1:4" ht="45">
      <c r="A23" s="4" t="s">
        <v>677</v>
      </c>
      <c r="B23" s="4" t="s">
        <v>678</v>
      </c>
      <c r="C23" s="13" t="s">
        <v>679</v>
      </c>
      <c r="D23" s="1" t="s">
        <v>1643</v>
      </c>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2:N21"/>
  <sheetViews>
    <sheetView zoomScale="75" zoomScaleNormal="75" zoomScalePageLayoutView="0" workbookViewId="0" topLeftCell="A17">
      <selection activeCell="C17" sqref="C17"/>
    </sheetView>
  </sheetViews>
  <sheetFormatPr defaultColWidth="13.28125" defaultRowHeight="12.75"/>
  <cols>
    <col min="1" max="1" width="22.421875" style="1" customWidth="1"/>
    <col min="2" max="2" width="13.28125" style="1" customWidth="1"/>
    <col min="3" max="3" width="45.140625" style="1" customWidth="1"/>
    <col min="4" max="16384" width="13.28125" style="1" customWidth="1"/>
  </cols>
  <sheetData>
    <row r="2" spans="4:12" ht="12.75">
      <c r="D2" s="1" t="s">
        <v>1641</v>
      </c>
      <c r="E2" s="1" t="s">
        <v>1642</v>
      </c>
      <c r="F2" s="1" t="s">
        <v>1643</v>
      </c>
      <c r="G2" s="1" t="s">
        <v>1644</v>
      </c>
      <c r="H2" s="1" t="s">
        <v>1645</v>
      </c>
      <c r="I2" s="1" t="s">
        <v>1649</v>
      </c>
      <c r="K2" s="1" t="s">
        <v>1651</v>
      </c>
      <c r="L2" s="1">
        <v>14</v>
      </c>
    </row>
    <row r="3" spans="4:12" ht="12.75">
      <c r="D3" s="1">
        <f>COUNTIF(D8:D37,"N/A")</f>
        <v>0</v>
      </c>
      <c r="E3" s="1">
        <f>COUNTIF(D8:D37,"DD")</f>
        <v>6</v>
      </c>
      <c r="F3" s="1">
        <f>COUNTIF(D8:D37,"Yes")</f>
        <v>8</v>
      </c>
      <c r="G3" s="1">
        <f>COUNTIF(D7:D37,"No")</f>
        <v>0</v>
      </c>
      <c r="H3" s="1">
        <f>COUNTIF(D7:N108,"Partial")</f>
        <v>0</v>
      </c>
      <c r="I3" s="1">
        <f>COUNTIF(D8:N108,"Goal Only")</f>
        <v>0</v>
      </c>
      <c r="K3" s="1" t="s">
        <v>1652</v>
      </c>
      <c r="L3" s="1">
        <f>SUM(D3:I3)</f>
        <v>14</v>
      </c>
    </row>
    <row r="4" spans="4:9" ht="12.75">
      <c r="D4" s="3">
        <f aca="true" t="shared" si="0" ref="D4:I4">D3/$L$3</f>
        <v>0</v>
      </c>
      <c r="E4" s="3">
        <f t="shared" si="0"/>
        <v>0.42857142857142855</v>
      </c>
      <c r="F4" s="3">
        <f t="shared" si="0"/>
        <v>0.5714285714285714</v>
      </c>
      <c r="G4" s="3">
        <f t="shared" si="0"/>
        <v>0</v>
      </c>
      <c r="H4" s="3">
        <f t="shared" si="0"/>
        <v>0</v>
      </c>
      <c r="I4" s="3">
        <f t="shared" si="0"/>
        <v>0</v>
      </c>
    </row>
    <row r="5" spans="4:9" ht="12.75">
      <c r="D5" s="3"/>
      <c r="E5" s="3">
        <f>(E3)/($L$3-$D$3)</f>
        <v>0.42857142857142855</v>
      </c>
      <c r="F5" s="3">
        <f>(F3)/($L$3-$D$3)</f>
        <v>0.5714285714285714</v>
      </c>
      <c r="G5" s="3">
        <f>(G3)/($L$3-$D$3)</f>
        <v>0</v>
      </c>
      <c r="H5" s="3">
        <f>(H3)/($L$3-$D$3)</f>
        <v>0</v>
      </c>
      <c r="I5" s="3">
        <f>(I3)/($L$3-$D$3)</f>
        <v>0</v>
      </c>
    </row>
    <row r="6" ht="13.5" thickBot="1"/>
    <row r="7" spans="1:14" ht="26.25" thickBot="1">
      <c r="A7" s="5" t="s">
        <v>1214</v>
      </c>
      <c r="B7" s="5" t="s">
        <v>1215</v>
      </c>
      <c r="C7" s="5" t="s">
        <v>1216</v>
      </c>
      <c r="D7" s="5" t="s">
        <v>1636</v>
      </c>
      <c r="E7" s="11"/>
      <c r="F7" s="10"/>
      <c r="G7" s="10"/>
      <c r="H7" s="10"/>
      <c r="I7" s="10"/>
      <c r="J7" s="10"/>
      <c r="K7" s="10"/>
      <c r="L7" s="10"/>
      <c r="M7" s="10"/>
      <c r="N7" s="10"/>
    </row>
    <row r="8" spans="1:4" ht="148.5" customHeight="1">
      <c r="A8" s="4" t="s">
        <v>680</v>
      </c>
      <c r="B8" s="4" t="s">
        <v>681</v>
      </c>
      <c r="C8" s="4" t="s">
        <v>682</v>
      </c>
      <c r="D8" s="1" t="s">
        <v>1643</v>
      </c>
    </row>
    <row r="9" spans="1:4" ht="152.25" customHeight="1">
      <c r="A9" s="4" t="s">
        <v>683</v>
      </c>
      <c r="B9" s="4" t="s">
        <v>684</v>
      </c>
      <c r="C9" s="4" t="s">
        <v>685</v>
      </c>
      <c r="D9" s="1" t="s">
        <v>1642</v>
      </c>
    </row>
    <row r="10" spans="1:4" ht="94.5" customHeight="1">
      <c r="A10" s="4" t="s">
        <v>686</v>
      </c>
      <c r="B10" s="4" t="s">
        <v>687</v>
      </c>
      <c r="C10" s="4" t="s">
        <v>688</v>
      </c>
      <c r="D10" s="1" t="s">
        <v>1643</v>
      </c>
    </row>
    <row r="11" spans="1:4" ht="133.5" customHeight="1">
      <c r="A11" s="4" t="s">
        <v>689</v>
      </c>
      <c r="B11" s="4" t="s">
        <v>690</v>
      </c>
      <c r="C11" s="4" t="s">
        <v>691</v>
      </c>
      <c r="D11" s="1" t="s">
        <v>1643</v>
      </c>
    </row>
    <row r="12" spans="1:4" ht="168.75" customHeight="1">
      <c r="A12" s="4" t="s">
        <v>692</v>
      </c>
      <c r="B12" s="4" t="s">
        <v>693</v>
      </c>
      <c r="C12" s="4" t="s">
        <v>694</v>
      </c>
      <c r="D12" s="1" t="s">
        <v>1643</v>
      </c>
    </row>
    <row r="13" spans="1:4" ht="122.25" customHeight="1">
      <c r="A13" s="4" t="s">
        <v>695</v>
      </c>
      <c r="B13" s="4" t="s">
        <v>696</v>
      </c>
      <c r="C13" s="4" t="s">
        <v>697</v>
      </c>
      <c r="D13" s="1" t="s">
        <v>1642</v>
      </c>
    </row>
    <row r="14" spans="1:4" ht="51.75" customHeight="1">
      <c r="A14" s="4" t="s">
        <v>698</v>
      </c>
      <c r="B14" s="4" t="s">
        <v>699</v>
      </c>
      <c r="C14" s="4" t="s">
        <v>700</v>
      </c>
      <c r="D14" s="1" t="s">
        <v>1643</v>
      </c>
    </row>
    <row r="15" spans="1:4" ht="84.75" customHeight="1">
      <c r="A15" s="4" t="s">
        <v>701</v>
      </c>
      <c r="B15" s="4" t="s">
        <v>702</v>
      </c>
      <c r="C15" s="4" t="s">
        <v>703</v>
      </c>
      <c r="D15" s="1" t="s">
        <v>1642</v>
      </c>
    </row>
    <row r="16" spans="1:4" ht="180.75" customHeight="1">
      <c r="A16" s="4" t="s">
        <v>704</v>
      </c>
      <c r="B16" s="4" t="s">
        <v>705</v>
      </c>
      <c r="C16" s="4" t="s">
        <v>706</v>
      </c>
      <c r="D16" s="1" t="s">
        <v>1642</v>
      </c>
    </row>
    <row r="17" spans="1:4" ht="42" customHeight="1">
      <c r="A17" s="4" t="s">
        <v>707</v>
      </c>
      <c r="B17" s="4" t="s">
        <v>708</v>
      </c>
      <c r="C17" s="4" t="s">
        <v>709</v>
      </c>
      <c r="D17" s="1" t="s">
        <v>1643</v>
      </c>
    </row>
    <row r="18" spans="1:4" ht="78.75" customHeight="1">
      <c r="A18" s="4" t="s">
        <v>710</v>
      </c>
      <c r="B18" s="4" t="s">
        <v>711</v>
      </c>
      <c r="C18" s="4" t="s">
        <v>712</v>
      </c>
      <c r="D18" s="1" t="s">
        <v>1643</v>
      </c>
    </row>
    <row r="19" spans="1:4" ht="111.75" customHeight="1">
      <c r="A19" s="4" t="s">
        <v>713</v>
      </c>
      <c r="B19" s="4" t="s">
        <v>714</v>
      </c>
      <c r="C19" s="4" t="s">
        <v>1551</v>
      </c>
      <c r="D19" s="1" t="s">
        <v>1643</v>
      </c>
    </row>
    <row r="20" spans="1:4" ht="74.25" customHeight="1">
      <c r="A20" s="4" t="s">
        <v>715</v>
      </c>
      <c r="B20" s="4" t="s">
        <v>716</v>
      </c>
      <c r="C20" s="4" t="s">
        <v>717</v>
      </c>
      <c r="D20" s="1" t="s">
        <v>1642</v>
      </c>
    </row>
    <row r="21" spans="1:4" ht="173.25" customHeight="1">
      <c r="A21" s="4" t="s">
        <v>718</v>
      </c>
      <c r="B21" s="4" t="s">
        <v>719</v>
      </c>
      <c r="C21" s="4" t="s">
        <v>1552</v>
      </c>
      <c r="D21" s="1" t="s">
        <v>1642</v>
      </c>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2:N30"/>
  <sheetViews>
    <sheetView zoomScale="75" zoomScaleNormal="75" zoomScalePageLayoutView="0" workbookViewId="0" topLeftCell="A22">
      <selection activeCell="C17" sqref="C17"/>
    </sheetView>
  </sheetViews>
  <sheetFormatPr defaultColWidth="8.28125" defaultRowHeight="12.75"/>
  <cols>
    <col min="1" max="1" width="14.57421875" style="1" customWidth="1"/>
    <col min="2" max="2" width="8.28125" style="1" customWidth="1"/>
    <col min="3" max="3" width="61.8515625" style="1" customWidth="1"/>
    <col min="4" max="4" width="20.00390625" style="1" customWidth="1"/>
    <col min="5" max="16384" width="8.28125" style="1" customWidth="1"/>
  </cols>
  <sheetData>
    <row r="2" spans="4:12" ht="12.75">
      <c r="D2" s="1" t="s">
        <v>1641</v>
      </c>
      <c r="E2" s="1" t="s">
        <v>1642</v>
      </c>
      <c r="F2" s="1" t="s">
        <v>1643</v>
      </c>
      <c r="G2" s="1" t="s">
        <v>1644</v>
      </c>
      <c r="H2" s="1" t="s">
        <v>1645</v>
      </c>
      <c r="I2" s="1" t="s">
        <v>1649</v>
      </c>
      <c r="K2" s="1" t="s">
        <v>1651</v>
      </c>
      <c r="L2" s="1">
        <v>23</v>
      </c>
    </row>
    <row r="3" spans="4:12" ht="25.5">
      <c r="D3" s="1">
        <f>COUNTIF(D8:D37,"N/A")</f>
        <v>0</v>
      </c>
      <c r="E3" s="1">
        <f>COUNTIF(D8:D37,"DD")</f>
        <v>5</v>
      </c>
      <c r="F3" s="1">
        <f>COUNTIF(D8:D37,"Yes")</f>
        <v>11</v>
      </c>
      <c r="G3" s="1">
        <f>COUNTIF(D7:D37,"No")</f>
        <v>0</v>
      </c>
      <c r="H3" s="1">
        <f>COUNTIF(D7:D33,"Partial")</f>
        <v>7</v>
      </c>
      <c r="I3" s="1">
        <f>COUNTIF(D8:D37,"Goal Only")</f>
        <v>0</v>
      </c>
      <c r="K3" s="1" t="s">
        <v>1652</v>
      </c>
      <c r="L3" s="1">
        <f>SUM(D3:I3)</f>
        <v>23</v>
      </c>
    </row>
    <row r="4" spans="4:9" ht="12.75">
      <c r="D4" s="3">
        <f aca="true" t="shared" si="0" ref="D4:I4">D3/$L$3</f>
        <v>0</v>
      </c>
      <c r="E4" s="3">
        <f t="shared" si="0"/>
        <v>0.21739130434782608</v>
      </c>
      <c r="F4" s="3">
        <f t="shared" si="0"/>
        <v>0.4782608695652174</v>
      </c>
      <c r="G4" s="3">
        <f t="shared" si="0"/>
        <v>0</v>
      </c>
      <c r="H4" s="3">
        <f t="shared" si="0"/>
        <v>0.30434782608695654</v>
      </c>
      <c r="I4" s="3">
        <f t="shared" si="0"/>
        <v>0</v>
      </c>
    </row>
    <row r="5" spans="4:9" ht="12.75">
      <c r="D5" s="3"/>
      <c r="E5" s="3">
        <f>(E3)/($L$3-$D$3)</f>
        <v>0.21739130434782608</v>
      </c>
      <c r="F5" s="3">
        <f>(F3)/($L$3-$D$3)</f>
        <v>0.4782608695652174</v>
      </c>
      <c r="G5" s="3">
        <f>(G3)/($L$3-$D$3)</f>
        <v>0</v>
      </c>
      <c r="H5" s="3">
        <f>(H3)/($L$3-$D$3)</f>
        <v>0.30434782608695654</v>
      </c>
      <c r="I5" s="3">
        <f>(I3)/($L$3-$D$3)</f>
        <v>0</v>
      </c>
    </row>
    <row r="6" ht="13.5" thickBot="1"/>
    <row r="7" spans="1:14" ht="43.5" customHeight="1" thickBot="1">
      <c r="A7" s="5" t="s">
        <v>1214</v>
      </c>
      <c r="B7" s="5" t="s">
        <v>1215</v>
      </c>
      <c r="C7" s="5" t="s">
        <v>1216</v>
      </c>
      <c r="D7" s="5" t="s">
        <v>1635</v>
      </c>
      <c r="E7" s="11"/>
      <c r="F7" s="10"/>
      <c r="G7" s="10"/>
      <c r="H7" s="10"/>
      <c r="I7" s="10"/>
      <c r="J7" s="10"/>
      <c r="K7" s="10"/>
      <c r="L7" s="10"/>
      <c r="M7" s="10"/>
      <c r="N7" s="10"/>
    </row>
    <row r="8" spans="1:4" ht="122.25" customHeight="1">
      <c r="A8" s="4" t="s">
        <v>720</v>
      </c>
      <c r="B8" s="4" t="s">
        <v>721</v>
      </c>
      <c r="C8" s="4" t="s">
        <v>1449</v>
      </c>
      <c r="D8" s="1" t="s">
        <v>1643</v>
      </c>
    </row>
    <row r="9" spans="1:4" ht="84.75" customHeight="1">
      <c r="A9" s="4" t="s">
        <v>1450</v>
      </c>
      <c r="B9" s="4" t="s">
        <v>1451</v>
      </c>
      <c r="C9" s="4" t="s">
        <v>1452</v>
      </c>
      <c r="D9" s="1" t="s">
        <v>1643</v>
      </c>
    </row>
    <row r="10" spans="1:4" ht="57" customHeight="1">
      <c r="A10" s="4" t="s">
        <v>1453</v>
      </c>
      <c r="B10" s="4" t="s">
        <v>1454</v>
      </c>
      <c r="C10" s="4" t="s">
        <v>1455</v>
      </c>
      <c r="D10" s="1" t="s">
        <v>1642</v>
      </c>
    </row>
    <row r="11" spans="1:4" ht="70.5" customHeight="1">
      <c r="A11" s="4" t="s">
        <v>1456</v>
      </c>
      <c r="B11" s="4" t="s">
        <v>1457</v>
      </c>
      <c r="C11" s="4" t="s">
        <v>1458</v>
      </c>
      <c r="D11" s="1" t="s">
        <v>1642</v>
      </c>
    </row>
    <row r="12" spans="1:4" ht="44.25" customHeight="1">
      <c r="A12" s="4" t="s">
        <v>1459</v>
      </c>
      <c r="B12" s="4" t="s">
        <v>1460</v>
      </c>
      <c r="C12" s="4" t="s">
        <v>1461</v>
      </c>
      <c r="D12" s="1" t="s">
        <v>1642</v>
      </c>
    </row>
    <row r="13" spans="1:4" ht="57" customHeight="1">
      <c r="A13" s="4" t="s">
        <v>1462</v>
      </c>
      <c r="B13" s="4" t="s">
        <v>1463</v>
      </c>
      <c r="C13" s="4" t="s">
        <v>1464</v>
      </c>
      <c r="D13" s="1" t="s">
        <v>1642</v>
      </c>
    </row>
    <row r="14" spans="1:4" ht="63.75" customHeight="1">
      <c r="A14" s="4" t="s">
        <v>1465</v>
      </c>
      <c r="B14" s="4" t="s">
        <v>1466</v>
      </c>
      <c r="C14" s="4" t="s">
        <v>1467</v>
      </c>
      <c r="D14" s="1" t="s">
        <v>1643</v>
      </c>
    </row>
    <row r="15" spans="1:4" ht="131.25" customHeight="1">
      <c r="A15" s="4" t="s">
        <v>1468</v>
      </c>
      <c r="B15" s="4" t="s">
        <v>1469</v>
      </c>
      <c r="C15" s="4" t="s">
        <v>1470</v>
      </c>
      <c r="D15" s="1" t="s">
        <v>1643</v>
      </c>
    </row>
    <row r="16" spans="1:4" ht="131.25" customHeight="1">
      <c r="A16" s="4" t="s">
        <v>1471</v>
      </c>
      <c r="B16" s="4" t="s">
        <v>1472</v>
      </c>
      <c r="C16" s="4" t="s">
        <v>1473</v>
      </c>
      <c r="D16" s="1" t="s">
        <v>1643</v>
      </c>
    </row>
    <row r="17" spans="1:4" ht="59.25" customHeight="1">
      <c r="A17" s="4" t="s">
        <v>1474</v>
      </c>
      <c r="B17" s="4" t="s">
        <v>1475</v>
      </c>
      <c r="C17" s="4" t="s">
        <v>1476</v>
      </c>
      <c r="D17" s="1" t="s">
        <v>1643</v>
      </c>
    </row>
    <row r="18" spans="1:4" ht="77.25" customHeight="1">
      <c r="A18" s="4" t="s">
        <v>1477</v>
      </c>
      <c r="B18" s="4" t="s">
        <v>1478</v>
      </c>
      <c r="C18" s="4" t="s">
        <v>1479</v>
      </c>
      <c r="D18" s="1" t="s">
        <v>1643</v>
      </c>
    </row>
    <row r="19" spans="1:4" ht="59.25" customHeight="1">
      <c r="A19" s="4" t="s">
        <v>1462</v>
      </c>
      <c r="B19" s="4" t="s">
        <v>1480</v>
      </c>
      <c r="C19" s="4" t="s">
        <v>1481</v>
      </c>
      <c r="D19" s="1" t="s">
        <v>1642</v>
      </c>
    </row>
    <row r="20" spans="1:4" ht="75.75" customHeight="1">
      <c r="A20" s="4" t="s">
        <v>1482</v>
      </c>
      <c r="B20" s="4" t="s">
        <v>1483</v>
      </c>
      <c r="C20" s="4" t="s">
        <v>1484</v>
      </c>
      <c r="D20" s="1" t="s">
        <v>1643</v>
      </c>
    </row>
    <row r="21" spans="1:4" ht="72" customHeight="1">
      <c r="A21" s="4" t="s">
        <v>1485</v>
      </c>
      <c r="B21" s="4" t="s">
        <v>1486</v>
      </c>
      <c r="C21" s="4" t="s">
        <v>1487</v>
      </c>
      <c r="D21" s="1" t="s">
        <v>1645</v>
      </c>
    </row>
    <row r="22" spans="1:4" ht="63" customHeight="1">
      <c r="A22" s="4" t="s">
        <v>1488</v>
      </c>
      <c r="B22" s="4" t="s">
        <v>1489</v>
      </c>
      <c r="C22" s="4" t="s">
        <v>1490</v>
      </c>
      <c r="D22" s="1" t="s">
        <v>1645</v>
      </c>
    </row>
    <row r="23" spans="1:10" ht="76.5" customHeight="1">
      <c r="A23" s="4" t="s">
        <v>1491</v>
      </c>
      <c r="B23" s="4" t="s">
        <v>1492</v>
      </c>
      <c r="C23" s="4" t="s">
        <v>1493</v>
      </c>
      <c r="D23" s="1" t="s">
        <v>1643</v>
      </c>
      <c r="J23" s="1" t="s">
        <v>1734</v>
      </c>
    </row>
    <row r="24" spans="1:4" ht="60.75" customHeight="1">
      <c r="A24" s="4" t="s">
        <v>1494</v>
      </c>
      <c r="B24" s="4" t="s">
        <v>1495</v>
      </c>
      <c r="C24" s="4" t="s">
        <v>1496</v>
      </c>
      <c r="D24" s="1" t="s">
        <v>1647</v>
      </c>
    </row>
    <row r="25" spans="1:4" ht="107.25" customHeight="1">
      <c r="A25" s="4" t="s">
        <v>1497</v>
      </c>
      <c r="B25" s="4" t="s">
        <v>1498</v>
      </c>
      <c r="C25" s="4" t="s">
        <v>1499</v>
      </c>
      <c r="D25" s="1" t="s">
        <v>1645</v>
      </c>
    </row>
    <row r="26" spans="1:4" ht="57.75" customHeight="1">
      <c r="A26" s="4" t="s">
        <v>1500</v>
      </c>
      <c r="B26" s="4" t="s">
        <v>1501</v>
      </c>
      <c r="C26" s="4" t="s">
        <v>787</v>
      </c>
      <c r="D26" s="1" t="s">
        <v>1645</v>
      </c>
    </row>
    <row r="27" spans="1:4" ht="60" customHeight="1">
      <c r="A27" s="4" t="s">
        <v>788</v>
      </c>
      <c r="B27" s="4" t="s">
        <v>789</v>
      </c>
      <c r="C27" s="4" t="s">
        <v>790</v>
      </c>
      <c r="D27" s="1" t="s">
        <v>1645</v>
      </c>
    </row>
    <row r="28" spans="1:4" ht="72.75" customHeight="1">
      <c r="A28" s="4" t="s">
        <v>791</v>
      </c>
      <c r="B28" s="4" t="s">
        <v>792</v>
      </c>
      <c r="C28" s="4" t="s">
        <v>793</v>
      </c>
      <c r="D28" s="1" t="s">
        <v>1645</v>
      </c>
    </row>
    <row r="29" spans="1:4" ht="53.25" customHeight="1">
      <c r="A29" s="4" t="s">
        <v>794</v>
      </c>
      <c r="B29" s="4" t="s">
        <v>795</v>
      </c>
      <c r="C29" s="4" t="s">
        <v>796</v>
      </c>
      <c r="D29" s="1" t="s">
        <v>1643</v>
      </c>
    </row>
    <row r="30" spans="1:4" ht="42" customHeight="1">
      <c r="A30" s="4" t="s">
        <v>797</v>
      </c>
      <c r="B30" s="4" t="s">
        <v>798</v>
      </c>
      <c r="C30" s="4" t="s">
        <v>799</v>
      </c>
      <c r="D30" s="1" t="s">
        <v>1645</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cneyman</cp:lastModifiedBy>
  <dcterms:created xsi:type="dcterms:W3CDTF">1996-10-14T23:33:28Z</dcterms:created>
  <dcterms:modified xsi:type="dcterms:W3CDTF">2010-05-25T17:35:04Z</dcterms:modified>
  <cp:category/>
  <cp:version/>
  <cp:contentType/>
  <cp:contentStatus/>
</cp:coreProperties>
</file>