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80" yWindow="3435" windowWidth="1680" windowHeight="154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<sst xmlns="http://schemas.openxmlformats.org/spreadsheetml/2006/main" count="249" uniqueCount="211">
  <si>
    <t>Adds ~20k for engineering of new f/48 design</t>
  </si>
  <si>
    <t>Adds ~20k for engineering of new f/48 design</t>
  </si>
  <si>
    <t>Risk that relay from smaller pupil may compromize performance into OSIRIS</t>
  </si>
  <si>
    <t>Considerably more risky due to unusual, difficult design and possible clearance / vignetting issues</t>
  </si>
  <si>
    <t>Easier to design for wide field and allows reasonable clearances</t>
  </si>
  <si>
    <t>Optical quality on wide field is comparable to anisoplanatism</t>
  </si>
  <si>
    <t>64 across MEMS provides better static aberration correction</t>
  </si>
  <si>
    <r>
      <t>Option A</t>
    </r>
    <r>
      <rPr>
        <b/>
        <sz val="10"/>
        <rFont val="Times New Roman"/>
        <family val="1"/>
      </rPr>
      <t xml:space="preserve">
25 mm MEMS</t>
    </r>
  </si>
  <si>
    <r>
      <t>Option B</t>
    </r>
    <r>
      <rPr>
        <b/>
        <sz val="10"/>
        <rFont val="Times New Roman"/>
        <family val="1"/>
      </rPr>
      <t xml:space="preserve">
200 mm DM</t>
    </r>
  </si>
  <si>
    <r>
      <t>Option C</t>
    </r>
    <r>
      <rPr>
        <b/>
        <sz val="10"/>
        <rFont val="Times New Roman"/>
        <family val="1"/>
      </rPr>
      <t xml:space="preserve">
168 mm DM (3.5 mm pitch)</t>
    </r>
  </si>
  <si>
    <r>
      <t>Option D</t>
    </r>
    <r>
      <rPr>
        <b/>
        <sz val="10"/>
        <rFont val="Times New Roman"/>
        <family val="1"/>
      </rPr>
      <t xml:space="preserve">
140 mm DM + 25 mm MEMS
</t>
    </r>
    <r>
      <rPr>
        <sz val="10"/>
        <rFont val="Times New Roman"/>
        <family val="1"/>
      </rPr>
      <t>(Dual-stage relay re-using existing DM)</t>
    </r>
  </si>
  <si>
    <t>Cost favors options A and D and strongly disfavors option B</t>
  </si>
  <si>
    <t>Performance disfavors option A</t>
  </si>
  <si>
    <t>Conformance favors the baseline</t>
  </si>
  <si>
    <t>Risk disfavors option A</t>
  </si>
  <si>
    <t>45 degree removable  fold before science image plane
Con: requires change to existing f/15 design</t>
  </si>
  <si>
    <t>45 degree removable fold (down?) before science plane
Pro: no change required to existing design</t>
  </si>
  <si>
    <t>Risk that f/40 design acquisition camera may be difficult or expensive</t>
  </si>
  <si>
    <t>IR/visible dichroic for visible imager, NGS on this path
Con: Field steering mirrors &amp; wavefront sensor need to be larger in f/40 beam</t>
  </si>
  <si>
    <t>Pro: no change to an existing f/15 design</t>
  </si>
  <si>
    <t>acquisition camera</t>
  </si>
  <si>
    <t>NGS WFS</t>
  </si>
  <si>
    <t>Pro: Could be fed in same way as existing OSIRIS &amp; space available - however, cannot be fed by telecentric pupil design</t>
  </si>
  <si>
    <t>Only non-telecentric design (e.g. present 140 mm) can feed OSIRIS directly. All others will need fore-optics</t>
  </si>
  <si>
    <t>Not clear yet what output f-ratio is optimal for science instruments. f/15 may be better suited for wide field camera because of desire for camera to change scale even smaller. IFU will want very large f/# for field slicing but may be more tolerant because of smaller field of view</t>
  </si>
  <si>
    <t>Summary of Risk</t>
  </si>
  <si>
    <t>Summary of Performance</t>
  </si>
  <si>
    <t>Considerably better static optical quality over the field</t>
  </si>
  <si>
    <t>Risk that 25mm pupil will eat into error budget with poor optical quality on wide science field</t>
  </si>
  <si>
    <t>Larger pupil has better optical performance at large field angles</t>
  </si>
  <si>
    <t>LOWFS ADCs</t>
  </si>
  <si>
    <t>IR &amp; visible imager ADCs</t>
  </si>
  <si>
    <t>located in LOWFS pickoffs</t>
  </si>
  <si>
    <t>Con: Must be larger diameter
Pro: In slower beam</t>
  </si>
  <si>
    <t>Risk of unproven 4mm piezo technology.
Risk of 64 across MEMS not 100% working actuators*
*GPI bears some of this risk, up to 48 across</t>
  </si>
  <si>
    <t>Longer focal length parabola has better optical performance at large field angles</t>
  </si>
  <si>
    <t>Smaller relay favors better tip/tilt performance for a given cost</t>
  </si>
  <si>
    <t>Risk that 1.4% is too large a distortion to meet performance budgets</t>
  </si>
  <si>
    <t>Larger relays have less pupil distortion as seen by wavefront sensors, which may improve accuracy of sensed wavefronts</t>
  </si>
  <si>
    <t>Uses existing DM, saving 20-across woofer, and keeps baseline 64 across MEMS: ~$350k savings</t>
  </si>
  <si>
    <t>64 across piezo DM, saves 20-across woofer and 64 across MEMS: +$3300k-$350k-$400k = +$2550k
48 across piezo DM: +1809k-$350k-$400k = +$1059k</t>
  </si>
  <si>
    <t xml:space="preserve">Relative cost of two rotators
</t>
  </si>
  <si>
    <t>Less risk to vignetting the beam if derotator remains in Nasmyth footprint</t>
  </si>
  <si>
    <t>25 mm 1st relay risks not making this clearance</t>
  </si>
  <si>
    <t>25 mm 1st relay risks alignment issues (?) due to larger angle and shorter focal length</t>
  </si>
  <si>
    <t>baseline: 20 across woofer and 64 across MEMS</t>
  </si>
  <si>
    <t>baseline: 100 mm 1st relay</t>
  </si>
  <si>
    <t>Delta Cost*
*assumes 48 across piezo DM</t>
  </si>
  <si>
    <t xml:space="preserve">Violates FR-17, FR-58, may risk violating some portions of FR-17xx and FR-65, </t>
  </si>
  <si>
    <t>Violates 170nm error budget, FR-484, FR-1500</t>
  </si>
  <si>
    <t>baseline: meets all requirements</t>
  </si>
  <si>
    <t>Violates 170nm error budget, FR-484, FR-1500</t>
  </si>
  <si>
    <t>baseline: 2-tier optical bench</t>
  </si>
  <si>
    <t>larger optics and mounts</t>
  </si>
  <si>
    <t>Saves entire 1st relay ~$30k savings</t>
  </si>
  <si>
    <t>2x larger 1st relay, no 2nd relay ~+$30k</t>
  </si>
  <si>
    <t>1.6x larger 1st relay, no 2nd relay ~+$20k</t>
  </si>
  <si>
    <t>baseline</t>
  </si>
  <si>
    <t>deformable mirrors</t>
  </si>
  <si>
    <t>Saves 20-across woofer DM ~$350k savings</t>
  </si>
  <si>
    <t>1.4x larger 1st relay, no 2nd relay ~+20k (assumes we rebuild the 1st relay)</t>
  </si>
  <si>
    <t>Con: At most have ~200 mm for shutter, windows &amp; calibration fold mirror.</t>
  </si>
  <si>
    <t>Summary of Requirements Conformance</t>
  </si>
  <si>
    <t>Delta Cost Breakdown</t>
  </si>
  <si>
    <t>Single tier structure: saves ~$90k engineering&amp;implementation</t>
  </si>
  <si>
    <t>Cantelever structure: +20% over 2-tier structure: ~$20k</t>
  </si>
  <si>
    <t>extra support structure</t>
  </si>
  <si>
    <t>How much?</t>
  </si>
  <si>
    <t>DM/MEMS</t>
  </si>
  <si>
    <t>DM/MEMS tilt angle</t>
  </si>
  <si>
    <t>Pupil aberrations on DM/MEMS</t>
  </si>
  <si>
    <t>Pupil distortion on DM/MEMS</t>
  </si>
  <si>
    <t>Con: 1.4% vs 0.14% grid distortion</t>
  </si>
  <si>
    <t>DM-to-lenslet registration</t>
  </si>
  <si>
    <t>Con: Use of the full 64x64 MEMS requires that the actuators are not registered to the 40x40 or 48x48 subapertures</t>
  </si>
  <si>
    <t>Tip/Tilt platform</t>
  </si>
  <si>
    <t>Con: Expensive</t>
  </si>
  <si>
    <t>LGS dichroic</t>
  </si>
  <si>
    <t>OAP2</t>
  </si>
  <si>
    <t>Output focal ratio</t>
  </si>
  <si>
    <t>telecentric</t>
  </si>
  <si>
    <t>250nm rms WE at 15" radius, 840nm at 150" (science/TT)                                         800nm at 150" (LGS)</t>
  </si>
  <si>
    <t>Pro: Matched OAPs minimize aberrations      -0.7nm rms wavefront error, 15" radius, 21nm rms WE at 150" (science/TT)                        250nm rms WE at 150' (LGS WFS)</t>
  </si>
  <si>
    <t>1.5% over 30", 10% over 150"</t>
  </si>
  <si>
    <t>0.75 over 150"</t>
  </si>
  <si>
    <t>same as MEMs system</t>
  </si>
  <si>
    <t>same as MEMs</t>
  </si>
  <si>
    <t>on one of LOWFS stars</t>
  </si>
  <si>
    <t>pickoffs at IR imager/science plane</t>
  </si>
  <si>
    <t>same pick off envisioned</t>
  </si>
  <si>
    <t>3mx3m</t>
  </si>
  <si>
    <t>1.5mx1.5m beyond bulkhead, 0.6m snout into elevation ring</t>
  </si>
  <si>
    <t>yes</t>
  </si>
  <si>
    <t>would have  to be contained within imagers</t>
  </si>
  <si>
    <t>may be possible to place DM after OAP1</t>
  </si>
  <si>
    <t>at 150", pupil aberrations produce blur only 4% of subaperture width</t>
  </si>
  <si>
    <t>Con: Potentially a problem - still checking this</t>
  </si>
  <si>
    <t>0.1% at 150"</t>
  </si>
  <si>
    <t>Pro: Small (140 mm vs 360 mm diameter).
Con: Larger off-axis angle (25 vs 20).
Con: Faster parabola (341.5 vs 2732 mm focal length).</t>
  </si>
  <si>
    <t>Pro: Lower cost.
Pro: Potentially higher performance.</t>
  </si>
  <si>
    <t xml:space="preserve">Con: Larger tilt required (12 vs 10). </t>
  </si>
  <si>
    <t>Relay emissivity (warm)</t>
  </si>
  <si>
    <t>Relay emissivity (-15C)</t>
  </si>
  <si>
    <t>Accessibility</t>
  </si>
  <si>
    <t>Simultaneous Instruments</t>
  </si>
  <si>
    <t>Interferometer</t>
  </si>
  <si>
    <t>Pro: F/15 output matches current system.
Pro: If 40x40 actuators with 3.5 mm spacing then matches pupil size.</t>
  </si>
  <si>
    <t>Evaluate structural flexure impact of location.</t>
  </si>
  <si>
    <t>Con: Requires reimaging optics to be fed at f/15</t>
  </si>
  <si>
    <t>Upgrade to more subapertures</t>
  </si>
  <si>
    <t>Pro: MEMS allows straightforward upgrade to 64x64.</t>
  </si>
  <si>
    <t>Upgrade to MCAO</t>
  </si>
  <si>
    <t>Con: K-mirror must be supported inside of elevation ring.
Con: Difficult access for cleaning or realignment (potential pull back mechanism).
Con: More expensive (larger rotator &amp; extra support structure).</t>
  </si>
  <si>
    <t>Pro: Space available.  Can put a fiber at telescope focus.</t>
  </si>
  <si>
    <t>Con: Very little space in front of K-mirror for calibration unit fold mirror (fold mirror would be ~1.5 m in front of focus, so it must be at least 100 mm in diameter for on-axis beam). Need at least part of this unit in front of rotator to define rotator axis. 
Con: Calibration unit needs to have larger optics in order to project focus to far side of rotator (by ratio of distance from focus 1.5 m vs 0.2 m).   
Con: Cannot put an optical fiber in front of rotator (could put fiber after rotator, but doesn’t include rotator in calibration).</t>
  </si>
  <si>
    <r>
      <t xml:space="preserve">Pro: 1 less mirror (6 vs 7 mirrors in optical relay).
Con: </t>
    </r>
    <r>
      <rPr>
        <i/>
        <sz val="10"/>
        <rFont val="Times New Roman"/>
        <family val="1"/>
      </rPr>
      <t>MEMS coating not as optimal as DM coating?</t>
    </r>
  </si>
  <si>
    <t>No difference between designs.</t>
  </si>
  <si>
    <t>in collimated space</t>
  </si>
  <si>
    <t>LGS reimaging element</t>
  </si>
  <si>
    <t>OAP optimized for LGS focus</t>
  </si>
  <si>
    <t>asphere (lens) optimized for LGS focus</t>
  </si>
  <si>
    <t>D=340mm, OOA=51 degrees</t>
  </si>
  <si>
    <t>same as OAP1</t>
  </si>
  <si>
    <t>f/48 at science, f/29 at LGS WFS</t>
  </si>
  <si>
    <t>#</t>
  </si>
  <si>
    <t>Item</t>
  </si>
  <si>
    <t>Importance</t>
  </si>
  <si>
    <t>Risk</t>
  </si>
  <si>
    <t>Cost Impact</t>
  </si>
  <si>
    <t>Performance Impact</t>
  </si>
  <si>
    <t>K-mirror location</t>
  </si>
  <si>
    <t>Pro: Can be supported on AO bench</t>
  </si>
  <si>
    <t>High</t>
  </si>
  <si>
    <t>Space for hardware before K-mirror</t>
  </si>
  <si>
    <t>Calibration unit</t>
  </si>
  <si>
    <t>Clearance between K-mirror &amp; next optics</t>
  </si>
  <si>
    <r>
      <t xml:space="preserve">Con: Little space between K-mirror and MEMS package.  </t>
    </r>
    <r>
      <rPr>
        <i/>
        <sz val="10"/>
        <rFont val="Times New Roman"/>
        <family val="1"/>
      </rPr>
      <t>Is there enough space?</t>
    </r>
  </si>
  <si>
    <t>Altitude conjugation of fold mirror before OAP1</t>
  </si>
  <si>
    <t>Con: No MCAO option</t>
  </si>
  <si>
    <t>Con: Currently no MCAO option, but could be reorganized to have fold after OAP1.</t>
  </si>
  <si>
    <t>OAP1</t>
  </si>
  <si>
    <t>FR-484: Tweeter DM will have 64 actuators across
FR-518: HOWFS has one mode that is 64 across</t>
  </si>
  <si>
    <t>No specific requirement for where it goes (i.e. that it has to go ahead of the K-mirror). Suggest adding such a requirement.</t>
  </si>
  <si>
    <t>Requirement</t>
  </si>
  <si>
    <t>Suggest: K-mirror derotator must be capable of swinging 360 degrees while keeping aligned to the optical axis to XXX mm</t>
  </si>
  <si>
    <t>No requirements for an MCAO conjugate.</t>
  </si>
  <si>
    <t>FR-32: 1st stage relay DM at conjugate to telescope pupil</t>
  </si>
  <si>
    <t>FR-14: The optical components are enclosed and cooled...
FR-15: Input windows
FR-17: AO enclosure will be located in the boundary of the Nasmyth platform
FR-65: No mechanism vignetting the optical beam
Imply sufficient room ahead of K-mirror is required for shutter, enclosure windows, and calibration source insertion.</t>
  </si>
  <si>
    <t>No specific functional requirement on K-mirror range, stability, or mechanical clearance.</t>
  </si>
  <si>
    <t>FR-40: 1st relay 150 arcsec diameter field of view
No specific requirements on OAP1 found</t>
  </si>
  <si>
    <t>FR-17xx Alignment and calibration sources required, including including telescope simulator, constellation of laser guidestars, astrometric grid of natural guidestars, etc.</t>
  </si>
  <si>
    <t>FR-31: K-mirror derotator must be located upstream of the DM, tip/tilt pickoffs, LGS pickoffs, and science intruments.</t>
  </si>
  <si>
    <t>Early architecture studies determined that derotation should be common path (memo Split_Relay_Tip.pdf on the SystemArchitecture page)</t>
  </si>
  <si>
    <t>Output pupil</t>
  </si>
  <si>
    <t>Output wavefront quality</t>
  </si>
  <si>
    <t>Output field distortion</t>
  </si>
  <si>
    <t>Output pupil distortion</t>
  </si>
  <si>
    <t>Acquisition camera</t>
  </si>
  <si>
    <t>NGS WFS</t>
  </si>
  <si>
    <t>TWFS</t>
  </si>
  <si>
    <t>LOWFS</t>
  </si>
  <si>
    <t>Overall AO footprint</t>
  </si>
  <si>
    <t>Overall instrument footprint</t>
  </si>
  <si>
    <t>Con: Somewhat larger</t>
  </si>
  <si>
    <t>LGS WFS</t>
  </si>
  <si>
    <t>Space available</t>
  </si>
  <si>
    <t>Space for science instruments</t>
  </si>
  <si>
    <t>Con: Requires reimaging optics to be fed in collimated space or in f/15 space</t>
  </si>
  <si>
    <t>OSIRIS</t>
  </si>
  <si>
    <t>FR-1500: Output pupil will be telecentric</t>
  </si>
  <si>
    <t>Pro: DMs are a proven technology. - DG vague statement - which DMs? Which pitch and stroke? MEMS are also a proven technology on sky (140-actuator MEMS Villages AO system has corrected r0=11cm seeing to 190 nm rms)
Con: 4 mm spacing not yet demonstrated.
Option: Could go to 5 mm pitch like TMT.</t>
  </si>
  <si>
    <t>Suggest changing FR-17 to read AO enclosure will enclose all optical elements and must not vignette the main optical path.</t>
  </si>
  <si>
    <t>Pro: Keck already owns the piezo DM, lowering cost and risk
Con: needs a second relay with the MEMS</t>
  </si>
  <si>
    <r>
      <t xml:space="preserve">Cascaded Relay
</t>
    </r>
    <r>
      <rPr>
        <sz val="10"/>
        <rFont val="Times New Roman"/>
        <family val="1"/>
      </rPr>
      <t>baseline design
100 mm DM + 25 mm MEMS</t>
    </r>
  </si>
  <si>
    <r>
      <t>Pro: Lower cost if reuse GPI design ($0.4M for GPI MEMS vs $1.8M for Cilas DM (</t>
    </r>
    <r>
      <rPr>
        <i/>
        <sz val="10"/>
        <rFont val="Times New Roman"/>
        <family val="1"/>
      </rPr>
      <t>does this include drivers</t>
    </r>
    <r>
      <rPr>
        <sz val="10"/>
        <rFont val="Times New Roman"/>
        <family val="1"/>
      </rPr>
      <t>? - DG: no, per CILAS email of 11/20/08)
Con: GPI MEMS not yet demonstrated - DG: not true, a GPI engineering grade MEMS is working in the lab and has flattened to &lt; 1nm rms</t>
    </r>
  </si>
  <si>
    <t>Later system analysis has shown that 48 across the WFS is sufficient to satisfy an error budget that meets science requirements traceable to SCRD (e.g. SRD-1.5)</t>
  </si>
  <si>
    <t>Suggested addition: Must be able to handle ~f/13.5 input beam and 150 arcsec diameter field of view for both infinity and 90 km focci</t>
  </si>
  <si>
    <t>FR-1510: pupil tilt at DM shall be less than [1/4 diameter of the DM] 14 degrees.</t>
  </si>
  <si>
    <t>FR-58: 1st relay output pupil distortion less than 0.1%</t>
  </si>
  <si>
    <t>No requirements on aberrations at DM</t>
  </si>
  <si>
    <t>Requirement derivation, notes</t>
  </si>
  <si>
    <t>No trace-back to a science requirement found. It may be driven by conjugate altitude and anisoplanatism, or to some worry about pupil aspect distortion.</t>
  </si>
  <si>
    <t>No functional requirement on throughput.
SRD-1.1: Emissivity background &lt; 30% of sky+telescope</t>
  </si>
  <si>
    <t>Derived from requirements on sensitivity, see SCRD 2.1.5.1.
There is ongoing work on a throughput/emissivity budget</t>
  </si>
  <si>
    <t>FR-160: Requirement for an ADC in the LOWFS is TBD
SRD-3a.1: Astrometric accuracy</t>
  </si>
  <si>
    <t>Derived from Galactic center science case</t>
  </si>
  <si>
    <t>FR-37: Need and location TBD</t>
  </si>
  <si>
    <t>No convincing derivation but related to discussions about optimal beams for science instruments. There is no trace to a science requrement</t>
  </si>
  <si>
    <t>No requirements on distortion at DM
FR-58 does not trace back to a science requirement</t>
  </si>
  <si>
    <t>No trace of this requirement to a science case. There is mention in SRD-27.2, but TBD and no trace to science requriements</t>
  </si>
  <si>
    <t>No specific requirement for AO relay to have &lt; a given wavefront error, but error budget allows for XXX nm uncorrected error</t>
  </si>
  <si>
    <t>SRD requires total 170nm corrected wavefront error</t>
  </si>
  <si>
    <t>FR-1495 and 1496: shall be calibratable</t>
  </si>
  <si>
    <t>No requirement</t>
  </si>
  <si>
    <t>No specific requirements on OAP2</t>
  </si>
  <si>
    <t>FR-483: AO correction for tip tilt and higher order will be provided by a single optical surface</t>
  </si>
  <si>
    <t>Con: Separate tip/tilt mirror in existing AO system. Could put MEMS on tip/tilt stage but then it is not sensed closed loop</t>
  </si>
  <si>
    <t>Con: MEMS tip/tilt not sensed closed loop</t>
  </si>
  <si>
    <t>Con: 168mm tip/tilt stage potentially expensive too.</t>
  </si>
  <si>
    <t>in collimated space</t>
  </si>
  <si>
    <t>in converging space</t>
  </si>
  <si>
    <t>in collimated space</t>
  </si>
  <si>
    <t>FR-67: There shall be a D2a line reflecting dichroic for the LGS WFS</t>
  </si>
  <si>
    <t>No requirement on whether or not in collimated space</t>
  </si>
  <si>
    <t>No requirement</t>
  </si>
  <si>
    <t>FR-1500: Output focal ratio of the 2nd relay shall be &gt; f/40</t>
  </si>
  <si>
    <t>Pro: Matches telescope (~f/15)</t>
  </si>
  <si>
    <t>Relay throughput</t>
  </si>
  <si>
    <t>Requirements</t>
  </si>
  <si>
    <t>Impact</t>
  </si>
  <si>
    <t>Options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</si>
</sst>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&quot;$&quot;#,##0"/>
  </numFmts>
  <fonts count="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0"/>
    </font>
    <font>
      <sz val="10"/>
      <color indexed="10"/>
      <name val="Times New Roman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ck"/>
      <top style="thin"/>
      <bottom style="double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medium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double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 style="thick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1" fillId="0" borderId="22" xfId="0" applyFont="1" applyFill="1" applyBorder="1" applyAlignment="1">
      <alignment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3" xfId="0" applyFont="1" applyBorder="1" applyAlignment="1">
      <alignment vertical="top" wrapText="1"/>
    </xf>
    <xf numFmtId="0" fontId="1" fillId="0" borderId="24" xfId="0" applyFont="1" applyBorder="1" applyAlignment="1">
      <alignment vertical="top" wrapText="1"/>
    </xf>
    <xf numFmtId="0" fontId="1" fillId="0" borderId="25" xfId="0" applyFont="1" applyBorder="1" applyAlignment="1">
      <alignment vertical="top" wrapText="1"/>
    </xf>
    <xf numFmtId="0" fontId="1" fillId="0" borderId="26" xfId="0" applyFont="1" applyBorder="1" applyAlignment="1">
      <alignment vertical="top" wrapText="1"/>
    </xf>
    <xf numFmtId="0" fontId="1" fillId="0" borderId="27" xfId="0" applyFont="1" applyBorder="1" applyAlignment="1">
      <alignment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2" borderId="12" xfId="0" applyFont="1" applyFill="1" applyBorder="1" applyAlignment="1">
      <alignment vertical="top" wrapText="1"/>
    </xf>
    <xf numFmtId="0" fontId="1" fillId="2" borderId="6" xfId="0" applyFont="1" applyFill="1" applyBorder="1" applyAlignment="1">
      <alignment vertical="top" wrapText="1"/>
    </xf>
    <xf numFmtId="0" fontId="1" fillId="2" borderId="4" xfId="0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1" fillId="2" borderId="28" xfId="0" applyFont="1" applyFill="1" applyBorder="1" applyAlignment="1">
      <alignment vertical="top" wrapText="1"/>
    </xf>
    <xf numFmtId="0" fontId="1" fillId="2" borderId="13" xfId="0" applyFont="1" applyFill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0" fontId="1" fillId="2" borderId="5" xfId="0" applyFont="1" applyFill="1" applyBorder="1" applyAlignment="1">
      <alignment vertical="top" wrapText="1"/>
    </xf>
    <xf numFmtId="169" fontId="1" fillId="2" borderId="3" xfId="0" applyNumberFormat="1" applyFont="1" applyFill="1" applyBorder="1" applyAlignment="1">
      <alignment horizontal="center" vertical="top" wrapText="1"/>
    </xf>
    <xf numFmtId="169" fontId="1" fillId="2" borderId="1" xfId="0" applyNumberFormat="1" applyFont="1" applyFill="1" applyBorder="1" applyAlignment="1">
      <alignment horizontal="center" vertical="top" wrapText="1"/>
    </xf>
    <xf numFmtId="0" fontId="1" fillId="2" borderId="16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vertical="top" wrapText="1"/>
    </xf>
    <xf numFmtId="0" fontId="0" fillId="0" borderId="6" xfId="0" applyBorder="1" applyAlignment="1">
      <alignment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29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8" fillId="0" borderId="30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tabSelected="1" zoomScale="125" zoomScaleNormal="125" workbookViewId="0" topLeftCell="A41">
      <pane ySplit="11475" topLeftCell="BM42" activePane="topLeft" state="split"/>
      <selection pane="topLeft" activeCell="D4" sqref="D4"/>
      <selection pane="bottomLeft" activeCell="E51" sqref="E51"/>
    </sheetView>
  </sheetViews>
  <sheetFormatPr defaultColWidth="8.8515625" defaultRowHeight="12.75"/>
  <cols>
    <col min="1" max="1" width="3.28125" style="1" customWidth="1"/>
    <col min="2" max="2" width="13.8515625" style="1" customWidth="1"/>
    <col min="3" max="3" width="26.421875" style="1" customWidth="1"/>
    <col min="4" max="4" width="20.8515625" style="1" customWidth="1"/>
    <col min="5" max="9" width="30.7109375" style="1" customWidth="1"/>
    <col min="10" max="10" width="10.28125" style="1" customWidth="1"/>
    <col min="11" max="13" width="14.7109375" style="1" customWidth="1"/>
    <col min="14" max="16384" width="11.421875" style="0" customWidth="1"/>
  </cols>
  <sheetData>
    <row r="1" spans="3:13" ht="12.75">
      <c r="C1" s="62" t="s">
        <v>208</v>
      </c>
      <c r="D1" s="63"/>
      <c r="E1" s="66" t="s">
        <v>210</v>
      </c>
      <c r="F1" s="67"/>
      <c r="G1" s="67"/>
      <c r="H1" s="67"/>
      <c r="I1" s="68"/>
      <c r="J1" s="64" t="s">
        <v>209</v>
      </c>
      <c r="K1" s="65"/>
      <c r="L1" s="65"/>
      <c r="M1" s="63"/>
    </row>
    <row r="2" spans="1:13" ht="51.75" thickBot="1">
      <c r="A2" s="2" t="s">
        <v>124</v>
      </c>
      <c r="B2" s="18" t="s">
        <v>125</v>
      </c>
      <c r="C2" s="17" t="s">
        <v>143</v>
      </c>
      <c r="D2" s="15" t="s">
        <v>180</v>
      </c>
      <c r="E2" s="59" t="s">
        <v>7</v>
      </c>
      <c r="F2" s="60" t="s">
        <v>8</v>
      </c>
      <c r="G2" s="60" t="s">
        <v>9</v>
      </c>
      <c r="H2" s="61" t="s">
        <v>10</v>
      </c>
      <c r="I2" s="22" t="s">
        <v>173</v>
      </c>
      <c r="J2" s="16" t="s">
        <v>126</v>
      </c>
      <c r="K2" s="14" t="s">
        <v>127</v>
      </c>
      <c r="L2" s="14" t="s">
        <v>128</v>
      </c>
      <c r="M2" s="14" t="s">
        <v>129</v>
      </c>
    </row>
    <row r="3" spans="1:13" ht="90" thickTop="1">
      <c r="A3" s="3">
        <v>1</v>
      </c>
      <c r="B3" s="19" t="s">
        <v>130</v>
      </c>
      <c r="C3" s="12" t="s">
        <v>151</v>
      </c>
      <c r="D3" s="10" t="s">
        <v>152</v>
      </c>
      <c r="E3" s="12" t="s">
        <v>112</v>
      </c>
      <c r="F3" s="7" t="s">
        <v>131</v>
      </c>
      <c r="G3" s="7" t="s">
        <v>131</v>
      </c>
      <c r="H3" s="25" t="s">
        <v>131</v>
      </c>
      <c r="I3" s="27" t="s">
        <v>131</v>
      </c>
      <c r="J3" s="28" t="s">
        <v>132</v>
      </c>
      <c r="K3" s="58" t="s">
        <v>42</v>
      </c>
      <c r="L3" s="13" t="s">
        <v>41</v>
      </c>
      <c r="M3" s="13" t="s">
        <v>107</v>
      </c>
    </row>
    <row r="4" spans="1:13" ht="165.75">
      <c r="A4" s="3">
        <f>A3+1</f>
        <v>2</v>
      </c>
      <c r="B4" s="20" t="s">
        <v>133</v>
      </c>
      <c r="C4" s="8" t="s">
        <v>147</v>
      </c>
      <c r="D4" s="11" t="s">
        <v>171</v>
      </c>
      <c r="E4" s="8" t="s">
        <v>61</v>
      </c>
      <c r="F4" s="4"/>
      <c r="G4" s="4"/>
      <c r="H4" s="4"/>
      <c r="I4" s="24"/>
      <c r="J4" s="21"/>
      <c r="K4" s="58" t="s">
        <v>42</v>
      </c>
      <c r="L4" s="3"/>
      <c r="M4" s="3"/>
    </row>
    <row r="5" spans="1:13" ht="191.25">
      <c r="A5" s="3">
        <f aca="true" t="shared" si="0" ref="A5:A41">A4+1</f>
        <v>3</v>
      </c>
      <c r="B5" s="20" t="s">
        <v>134</v>
      </c>
      <c r="C5" s="8" t="s">
        <v>150</v>
      </c>
      <c r="D5" s="11" t="s">
        <v>142</v>
      </c>
      <c r="E5" s="8" t="s">
        <v>114</v>
      </c>
      <c r="F5" s="4" t="s">
        <v>113</v>
      </c>
      <c r="G5" s="4" t="s">
        <v>113</v>
      </c>
      <c r="H5" s="4" t="s">
        <v>113</v>
      </c>
      <c r="I5" s="23" t="s">
        <v>113</v>
      </c>
      <c r="J5" s="29" t="s">
        <v>132</v>
      </c>
      <c r="K5" s="58" t="s">
        <v>42</v>
      </c>
      <c r="L5" s="3"/>
      <c r="M5" s="3"/>
    </row>
    <row r="6" spans="1:13" ht="76.5">
      <c r="A6" s="3">
        <f t="shared" si="0"/>
        <v>4</v>
      </c>
      <c r="B6" s="20" t="s">
        <v>135</v>
      </c>
      <c r="C6" s="8" t="s">
        <v>148</v>
      </c>
      <c r="D6" s="11" t="s">
        <v>144</v>
      </c>
      <c r="E6" s="8" t="s">
        <v>136</v>
      </c>
      <c r="F6" s="4"/>
      <c r="G6" s="4"/>
      <c r="H6" s="4"/>
      <c r="I6" s="24"/>
      <c r="J6" s="21"/>
      <c r="K6" s="57" t="s">
        <v>43</v>
      </c>
      <c r="L6" s="3"/>
      <c r="M6" s="4"/>
    </row>
    <row r="7" spans="1:13" ht="51">
      <c r="A7" s="3">
        <f t="shared" si="0"/>
        <v>5</v>
      </c>
      <c r="B7" s="20" t="s">
        <v>137</v>
      </c>
      <c r="C7" s="8" t="s">
        <v>146</v>
      </c>
      <c r="D7" s="11" t="s">
        <v>145</v>
      </c>
      <c r="E7" s="8" t="s">
        <v>138</v>
      </c>
      <c r="F7" s="4" t="s">
        <v>139</v>
      </c>
      <c r="G7" s="4"/>
      <c r="H7" s="4"/>
      <c r="I7" s="24"/>
      <c r="J7" s="21"/>
      <c r="K7" s="3"/>
      <c r="L7" s="3"/>
      <c r="M7" s="4"/>
    </row>
    <row r="8" spans="1:13" ht="76.5">
      <c r="A8" s="3">
        <f t="shared" si="0"/>
        <v>6</v>
      </c>
      <c r="B8" s="20" t="s">
        <v>140</v>
      </c>
      <c r="C8" s="8" t="s">
        <v>149</v>
      </c>
      <c r="D8" s="11" t="s">
        <v>176</v>
      </c>
      <c r="E8" s="8" t="s">
        <v>98</v>
      </c>
      <c r="F8" s="4"/>
      <c r="G8" s="4"/>
      <c r="H8" s="4"/>
      <c r="I8" s="24"/>
      <c r="J8" s="21"/>
      <c r="K8" s="57" t="s">
        <v>44</v>
      </c>
      <c r="L8" s="5" t="s">
        <v>67</v>
      </c>
      <c r="M8" s="57" t="s">
        <v>35</v>
      </c>
    </row>
    <row r="9" spans="1:13" ht="140.25">
      <c r="A9" s="3">
        <f t="shared" si="0"/>
        <v>7</v>
      </c>
      <c r="B9" s="20" t="s">
        <v>68</v>
      </c>
      <c r="C9" s="8"/>
      <c r="D9" s="11" t="s">
        <v>193</v>
      </c>
      <c r="E9" s="8" t="s">
        <v>174</v>
      </c>
      <c r="F9" s="4" t="s">
        <v>170</v>
      </c>
      <c r="G9" s="4"/>
      <c r="H9" s="4" t="s">
        <v>172</v>
      </c>
      <c r="I9" s="24"/>
      <c r="J9" s="21"/>
      <c r="K9" s="57" t="s">
        <v>34</v>
      </c>
      <c r="L9" s="3" t="s">
        <v>132</v>
      </c>
      <c r="M9" s="3"/>
    </row>
    <row r="10" spans="1:13" ht="89.25">
      <c r="A10" s="3">
        <f t="shared" si="0"/>
        <v>8</v>
      </c>
      <c r="B10" s="20" t="s">
        <v>69</v>
      </c>
      <c r="C10" s="8" t="s">
        <v>177</v>
      </c>
      <c r="D10" s="32" t="s">
        <v>181</v>
      </c>
      <c r="E10" s="8" t="s">
        <v>100</v>
      </c>
      <c r="F10" s="4"/>
      <c r="G10" s="4"/>
      <c r="H10" s="4"/>
      <c r="I10" s="24"/>
      <c r="J10" s="21"/>
      <c r="K10" s="3"/>
      <c r="L10" s="3"/>
      <c r="M10" s="3"/>
    </row>
    <row r="11" spans="1:13" ht="38.25">
      <c r="A11" s="3">
        <f t="shared" si="0"/>
        <v>9</v>
      </c>
      <c r="B11" s="20" t="s">
        <v>70</v>
      </c>
      <c r="D11" s="11" t="s">
        <v>179</v>
      </c>
      <c r="E11" s="8" t="s">
        <v>96</v>
      </c>
      <c r="F11" s="4" t="s">
        <v>95</v>
      </c>
      <c r="G11" s="4"/>
      <c r="H11" s="4"/>
      <c r="I11" s="24"/>
      <c r="J11" s="21"/>
      <c r="K11" s="3"/>
      <c r="L11" s="3"/>
      <c r="M11" s="3"/>
    </row>
    <row r="12" spans="1:13" ht="114.75">
      <c r="A12" s="3">
        <f t="shared" si="0"/>
        <v>10</v>
      </c>
      <c r="B12" s="20" t="s">
        <v>71</v>
      </c>
      <c r="C12" s="8" t="s">
        <v>178</v>
      </c>
      <c r="D12" s="32" t="s">
        <v>188</v>
      </c>
      <c r="E12" s="8" t="s">
        <v>72</v>
      </c>
      <c r="F12" s="4" t="s">
        <v>97</v>
      </c>
      <c r="G12" s="4"/>
      <c r="H12" s="4"/>
      <c r="I12" s="24"/>
      <c r="J12" s="21"/>
      <c r="K12" s="57" t="s">
        <v>37</v>
      </c>
      <c r="L12" s="3"/>
      <c r="M12" s="57" t="s">
        <v>38</v>
      </c>
    </row>
    <row r="13" spans="1:13" ht="89.25">
      <c r="A13" s="3">
        <f t="shared" si="0"/>
        <v>11</v>
      </c>
      <c r="B13" s="20" t="s">
        <v>73</v>
      </c>
      <c r="C13" s="8" t="s">
        <v>141</v>
      </c>
      <c r="D13" s="11" t="s">
        <v>175</v>
      </c>
      <c r="E13" s="8" t="s">
        <v>74</v>
      </c>
      <c r="F13" s="4"/>
      <c r="G13" s="4"/>
      <c r="H13" s="4"/>
      <c r="I13" s="24"/>
      <c r="J13" s="21"/>
      <c r="K13" s="3"/>
      <c r="L13" s="3"/>
      <c r="M13" s="3"/>
    </row>
    <row r="14" spans="1:13" ht="63.75">
      <c r="A14" s="3">
        <f t="shared" si="0"/>
        <v>12</v>
      </c>
      <c r="B14" s="20" t="s">
        <v>75</v>
      </c>
      <c r="C14" s="8" t="s">
        <v>195</v>
      </c>
      <c r="D14" s="11"/>
      <c r="E14" s="8" t="s">
        <v>99</v>
      </c>
      <c r="F14" s="4" t="s">
        <v>76</v>
      </c>
      <c r="G14" s="4" t="s">
        <v>198</v>
      </c>
      <c r="H14" s="4" t="s">
        <v>196</v>
      </c>
      <c r="I14" s="31" t="s">
        <v>197</v>
      </c>
      <c r="J14" s="29"/>
      <c r="K14" s="3"/>
      <c r="L14" s="3" t="s">
        <v>132</v>
      </c>
      <c r="M14" s="57" t="s">
        <v>36</v>
      </c>
    </row>
    <row r="15" spans="1:13" ht="38.25">
      <c r="A15" s="3">
        <f t="shared" si="0"/>
        <v>13</v>
      </c>
      <c r="B15" s="20" t="s">
        <v>77</v>
      </c>
      <c r="C15" s="8" t="s">
        <v>202</v>
      </c>
      <c r="D15" s="11" t="s">
        <v>203</v>
      </c>
      <c r="E15" s="8" t="s">
        <v>117</v>
      </c>
      <c r="F15" s="4" t="s">
        <v>117</v>
      </c>
      <c r="G15" s="4" t="s">
        <v>201</v>
      </c>
      <c r="H15" s="4" t="s">
        <v>200</v>
      </c>
      <c r="I15" s="24" t="s">
        <v>199</v>
      </c>
      <c r="J15" s="21"/>
      <c r="K15" s="3"/>
      <c r="L15" s="3"/>
      <c r="M15" s="3"/>
    </row>
    <row r="16" spans="1:13" ht="25.5">
      <c r="A16" s="3">
        <f t="shared" si="0"/>
        <v>14</v>
      </c>
      <c r="B16" s="20" t="s">
        <v>118</v>
      </c>
      <c r="C16" s="8"/>
      <c r="D16" s="11" t="s">
        <v>204</v>
      </c>
      <c r="E16" s="8" t="s">
        <v>120</v>
      </c>
      <c r="F16" s="4" t="s">
        <v>119</v>
      </c>
      <c r="G16" s="4" t="s">
        <v>119</v>
      </c>
      <c r="H16" s="4" t="s">
        <v>119</v>
      </c>
      <c r="I16" s="23" t="s">
        <v>119</v>
      </c>
      <c r="J16" s="29"/>
      <c r="K16" s="3"/>
      <c r="L16" s="3"/>
      <c r="M16" s="3"/>
    </row>
    <row r="17" spans="1:13" ht="25.5">
      <c r="A17" s="3">
        <f t="shared" si="0"/>
        <v>15</v>
      </c>
      <c r="B17" s="20" t="s">
        <v>78</v>
      </c>
      <c r="C17" s="8" t="s">
        <v>194</v>
      </c>
      <c r="D17" s="11"/>
      <c r="E17" s="8" t="s">
        <v>121</v>
      </c>
      <c r="F17" s="4" t="s">
        <v>122</v>
      </c>
      <c r="G17" s="4"/>
      <c r="H17" s="4"/>
      <c r="I17" s="24"/>
      <c r="J17" s="21"/>
      <c r="K17" s="3"/>
      <c r="L17" s="3"/>
      <c r="M17" s="3"/>
    </row>
    <row r="18" spans="1:13" ht="242.25">
      <c r="A18" s="3">
        <f t="shared" si="0"/>
        <v>16</v>
      </c>
      <c r="B18" s="20" t="s">
        <v>79</v>
      </c>
      <c r="C18" s="8" t="s">
        <v>205</v>
      </c>
      <c r="D18" s="32" t="s">
        <v>187</v>
      </c>
      <c r="E18" s="8" t="s">
        <v>123</v>
      </c>
      <c r="F18" s="4" t="s">
        <v>206</v>
      </c>
      <c r="G18" s="4"/>
      <c r="H18" s="4"/>
      <c r="I18" s="24"/>
      <c r="J18" s="21"/>
      <c r="K18" s="3"/>
      <c r="L18" s="3"/>
      <c r="M18" s="57" t="s">
        <v>24</v>
      </c>
    </row>
    <row r="19" spans="1:13" ht="76.5">
      <c r="A19" s="3">
        <f t="shared" si="0"/>
        <v>17</v>
      </c>
      <c r="B19" s="20" t="s">
        <v>153</v>
      </c>
      <c r="C19" s="8" t="s">
        <v>169</v>
      </c>
      <c r="D19" s="32" t="s">
        <v>189</v>
      </c>
      <c r="E19" s="8" t="s">
        <v>80</v>
      </c>
      <c r="F19" s="4" t="s">
        <v>80</v>
      </c>
      <c r="G19" s="4"/>
      <c r="H19" s="4"/>
      <c r="I19" s="24"/>
      <c r="J19" s="21"/>
      <c r="K19" s="3"/>
      <c r="L19" s="3"/>
      <c r="M19" s="3"/>
    </row>
    <row r="20" spans="1:13" ht="76.5">
      <c r="A20" s="3">
        <f t="shared" si="0"/>
        <v>18</v>
      </c>
      <c r="B20" s="20" t="s">
        <v>154</v>
      </c>
      <c r="C20" s="33" t="s">
        <v>190</v>
      </c>
      <c r="D20" s="11" t="s">
        <v>191</v>
      </c>
      <c r="E20" s="8" t="s">
        <v>81</v>
      </c>
      <c r="F20" s="4" t="s">
        <v>82</v>
      </c>
      <c r="G20" s="4"/>
      <c r="H20" s="4"/>
      <c r="I20" s="24"/>
      <c r="J20" s="21"/>
      <c r="K20" s="57" t="s">
        <v>28</v>
      </c>
      <c r="L20" s="3"/>
      <c r="M20" s="57" t="s">
        <v>29</v>
      </c>
    </row>
    <row r="21" spans="1:13" ht="25.5">
      <c r="A21" s="3">
        <f t="shared" si="0"/>
        <v>19</v>
      </c>
      <c r="B21" s="20" t="s">
        <v>155</v>
      </c>
      <c r="C21" s="8" t="s">
        <v>192</v>
      </c>
      <c r="D21" s="11"/>
      <c r="E21" s="8" t="s">
        <v>83</v>
      </c>
      <c r="F21" s="4" t="s">
        <v>84</v>
      </c>
      <c r="G21" s="4"/>
      <c r="H21" s="4"/>
      <c r="I21" s="24"/>
      <c r="J21" s="21"/>
      <c r="K21" s="3"/>
      <c r="L21" s="3"/>
      <c r="M21" s="3"/>
    </row>
    <row r="22" spans="1:13" ht="25.5">
      <c r="A22" s="3">
        <f t="shared" si="0"/>
        <v>20</v>
      </c>
      <c r="B22" s="20" t="s">
        <v>156</v>
      </c>
      <c r="C22" s="8" t="s">
        <v>178</v>
      </c>
      <c r="D22" s="11"/>
      <c r="E22" s="8"/>
      <c r="F22" s="4"/>
      <c r="G22" s="4"/>
      <c r="H22" s="4"/>
      <c r="I22" s="24"/>
      <c r="J22" s="21"/>
      <c r="K22" s="3"/>
      <c r="L22" s="3"/>
      <c r="M22" s="3"/>
    </row>
    <row r="23" spans="1:13" ht="89.25">
      <c r="A23" s="3">
        <f t="shared" si="0"/>
        <v>21</v>
      </c>
      <c r="B23" s="20" t="s">
        <v>207</v>
      </c>
      <c r="C23" s="8" t="s">
        <v>182</v>
      </c>
      <c r="D23" s="11" t="s">
        <v>183</v>
      </c>
      <c r="E23" s="8" t="s">
        <v>115</v>
      </c>
      <c r="F23" s="4"/>
      <c r="G23" s="4"/>
      <c r="H23" s="4"/>
      <c r="I23" s="24"/>
      <c r="J23" s="21"/>
      <c r="K23" s="3"/>
      <c r="L23" s="3"/>
      <c r="M23" s="3"/>
    </row>
    <row r="24" spans="1:13" ht="89.25">
      <c r="A24" s="3">
        <f t="shared" si="0"/>
        <v>22</v>
      </c>
      <c r="B24" s="20" t="s">
        <v>101</v>
      </c>
      <c r="C24" s="8" t="s">
        <v>182</v>
      </c>
      <c r="D24" s="11" t="s">
        <v>183</v>
      </c>
      <c r="E24" s="8" t="s">
        <v>115</v>
      </c>
      <c r="F24" s="4"/>
      <c r="G24" s="4"/>
      <c r="H24" s="4"/>
      <c r="I24" s="24"/>
      <c r="J24" s="21"/>
      <c r="K24" s="3"/>
      <c r="L24" s="3"/>
      <c r="M24" s="3"/>
    </row>
    <row r="25" spans="1:13" ht="89.25">
      <c r="A25" s="3">
        <f t="shared" si="0"/>
        <v>23</v>
      </c>
      <c r="B25" s="20" t="s">
        <v>102</v>
      </c>
      <c r="C25" s="8" t="s">
        <v>182</v>
      </c>
      <c r="D25" s="11" t="s">
        <v>183</v>
      </c>
      <c r="E25" s="8" t="s">
        <v>116</v>
      </c>
      <c r="F25" s="4"/>
      <c r="G25" s="4"/>
      <c r="H25" s="4"/>
      <c r="I25" s="24"/>
      <c r="J25" s="21"/>
      <c r="K25" s="3"/>
      <c r="L25" s="3"/>
      <c r="M25" s="3"/>
    </row>
    <row r="26" spans="1:13" ht="38.25">
      <c r="A26" s="3">
        <f t="shared" si="0"/>
        <v>24</v>
      </c>
      <c r="B26" s="20" t="s">
        <v>30</v>
      </c>
      <c r="C26" s="8" t="s">
        <v>184</v>
      </c>
      <c r="D26" s="11" t="s">
        <v>185</v>
      </c>
      <c r="E26" s="8" t="s">
        <v>32</v>
      </c>
      <c r="F26" s="4" t="s">
        <v>85</v>
      </c>
      <c r="G26" s="4"/>
      <c r="H26" s="4"/>
      <c r="I26" s="24"/>
      <c r="J26" s="21"/>
      <c r="K26" s="3"/>
      <c r="L26" s="3"/>
      <c r="M26" s="3"/>
    </row>
    <row r="27" spans="1:13" ht="25.5">
      <c r="A27" s="3">
        <f t="shared" si="0"/>
        <v>25</v>
      </c>
      <c r="B27" s="20" t="s">
        <v>31</v>
      </c>
      <c r="C27" s="8"/>
      <c r="D27" s="11"/>
      <c r="E27" s="8" t="s">
        <v>33</v>
      </c>
      <c r="F27" s="4"/>
      <c r="G27" s="4"/>
      <c r="H27" s="4"/>
      <c r="I27" s="24"/>
      <c r="J27" s="21"/>
      <c r="K27" s="3"/>
      <c r="L27" s="3"/>
      <c r="M27" s="3"/>
    </row>
    <row r="28" spans="1:13" ht="76.5">
      <c r="A28" s="3">
        <f t="shared" si="0"/>
        <v>26</v>
      </c>
      <c r="B28" s="20" t="s">
        <v>157</v>
      </c>
      <c r="C28" s="8" t="s">
        <v>186</v>
      </c>
      <c r="D28" s="11"/>
      <c r="E28" s="8" t="s">
        <v>15</v>
      </c>
      <c r="F28" s="4" t="s">
        <v>16</v>
      </c>
      <c r="G28" s="4"/>
      <c r="H28" s="4"/>
      <c r="I28" s="24"/>
      <c r="J28" s="21"/>
      <c r="K28" s="57" t="s">
        <v>17</v>
      </c>
      <c r="L28" s="3"/>
      <c r="M28" s="3"/>
    </row>
    <row r="29" spans="1:13" ht="63.75">
      <c r="A29" s="3">
        <f t="shared" si="0"/>
        <v>27</v>
      </c>
      <c r="B29" s="20" t="s">
        <v>158</v>
      </c>
      <c r="C29" s="8"/>
      <c r="D29" s="11"/>
      <c r="E29" s="8" t="s">
        <v>18</v>
      </c>
      <c r="F29" s="4" t="s">
        <v>19</v>
      </c>
      <c r="G29" s="4"/>
      <c r="H29" s="4"/>
      <c r="I29" s="24"/>
      <c r="J29" s="21"/>
      <c r="K29" s="3"/>
      <c r="L29" s="3"/>
      <c r="M29" s="3"/>
    </row>
    <row r="30" spans="1:13" ht="12.75">
      <c r="A30" s="3">
        <f t="shared" si="0"/>
        <v>28</v>
      </c>
      <c r="B30" s="20" t="s">
        <v>159</v>
      </c>
      <c r="C30" s="8"/>
      <c r="D30" s="11"/>
      <c r="E30" s="8" t="s">
        <v>87</v>
      </c>
      <c r="F30" s="4" t="s">
        <v>86</v>
      </c>
      <c r="G30" s="4"/>
      <c r="H30" s="4"/>
      <c r="I30" s="24"/>
      <c r="J30" s="21"/>
      <c r="K30" s="3"/>
      <c r="L30" s="3"/>
      <c r="M30" s="3"/>
    </row>
    <row r="31" spans="1:13" ht="12.75">
      <c r="A31" s="3">
        <f t="shared" si="0"/>
        <v>29</v>
      </c>
      <c r="B31" s="20" t="s">
        <v>160</v>
      </c>
      <c r="C31" s="8"/>
      <c r="D31" s="11"/>
      <c r="E31" s="8" t="s">
        <v>88</v>
      </c>
      <c r="F31" s="4" t="s">
        <v>89</v>
      </c>
      <c r="G31" s="4"/>
      <c r="H31" s="4"/>
      <c r="I31" s="24"/>
      <c r="J31" s="21"/>
      <c r="K31" s="3"/>
      <c r="L31" s="3"/>
      <c r="M31" s="3"/>
    </row>
    <row r="32" spans="1:13" ht="25.5">
      <c r="A32" s="3">
        <f t="shared" si="0"/>
        <v>30</v>
      </c>
      <c r="B32" s="20" t="s">
        <v>161</v>
      </c>
      <c r="C32" s="8"/>
      <c r="D32" s="11"/>
      <c r="E32" s="8" t="s">
        <v>91</v>
      </c>
      <c r="F32" s="4" t="s">
        <v>90</v>
      </c>
      <c r="G32" s="4" t="s">
        <v>90</v>
      </c>
      <c r="H32" s="4" t="s">
        <v>90</v>
      </c>
      <c r="I32" s="30"/>
      <c r="J32" s="29"/>
      <c r="K32" s="3"/>
      <c r="L32" s="3"/>
      <c r="M32" s="3"/>
    </row>
    <row r="33" spans="1:13" ht="38.25">
      <c r="A33" s="3">
        <f t="shared" si="0"/>
        <v>31</v>
      </c>
      <c r="B33" s="20" t="s">
        <v>162</v>
      </c>
      <c r="C33" s="8"/>
      <c r="D33" s="11"/>
      <c r="E33" s="8" t="s">
        <v>163</v>
      </c>
      <c r="F33" s="4"/>
      <c r="G33" s="4"/>
      <c r="H33" s="4"/>
      <c r="I33" s="24"/>
      <c r="J33" s="21"/>
      <c r="K33" s="3"/>
      <c r="L33" s="3"/>
      <c r="M33" s="3"/>
    </row>
    <row r="34" spans="1:13" ht="12.75">
      <c r="A34" s="3">
        <f t="shared" si="0"/>
        <v>32</v>
      </c>
      <c r="B34" s="20" t="s">
        <v>103</v>
      </c>
      <c r="C34" s="8"/>
      <c r="D34" s="11"/>
      <c r="E34" s="8"/>
      <c r="F34" s="4"/>
      <c r="G34" s="4"/>
      <c r="H34" s="4"/>
      <c r="I34" s="24"/>
      <c r="J34" s="21"/>
      <c r="K34" s="3"/>
      <c r="L34" s="3"/>
      <c r="M34" s="3"/>
    </row>
    <row r="35" spans="1:13" ht="12.75">
      <c r="A35" s="3">
        <f t="shared" si="0"/>
        <v>33</v>
      </c>
      <c r="B35" s="20" t="s">
        <v>164</v>
      </c>
      <c r="C35" s="8"/>
      <c r="D35" s="11"/>
      <c r="E35" s="8" t="s">
        <v>165</v>
      </c>
      <c r="F35" s="4" t="s">
        <v>165</v>
      </c>
      <c r="G35" s="4" t="s">
        <v>165</v>
      </c>
      <c r="H35" s="4" t="s">
        <v>165</v>
      </c>
      <c r="I35" s="30"/>
      <c r="J35" s="29"/>
      <c r="K35" s="3"/>
      <c r="L35" s="3"/>
      <c r="M35" s="3"/>
    </row>
    <row r="36" spans="1:13" ht="38.25">
      <c r="A36" s="3">
        <f t="shared" si="0"/>
        <v>34</v>
      </c>
      <c r="B36" s="20" t="s">
        <v>166</v>
      </c>
      <c r="C36" s="8"/>
      <c r="D36" s="11"/>
      <c r="E36" s="8" t="s">
        <v>92</v>
      </c>
      <c r="F36" s="4" t="s">
        <v>92</v>
      </c>
      <c r="G36" s="4" t="s">
        <v>92</v>
      </c>
      <c r="H36" s="4" t="s">
        <v>92</v>
      </c>
      <c r="I36" s="11"/>
      <c r="J36" s="21"/>
      <c r="K36" s="3"/>
      <c r="L36" s="3"/>
      <c r="M36" s="3"/>
    </row>
    <row r="37" spans="1:13" ht="25.5">
      <c r="A37" s="3">
        <f t="shared" si="0"/>
        <v>35</v>
      </c>
      <c r="B37" s="20" t="s">
        <v>104</v>
      </c>
      <c r="C37" s="8"/>
      <c r="D37" s="11"/>
      <c r="E37" s="9"/>
      <c r="F37" s="6"/>
      <c r="G37" s="6"/>
      <c r="H37" s="6"/>
      <c r="I37" s="26"/>
      <c r="J37" s="21"/>
      <c r="K37" s="3"/>
      <c r="L37" s="3"/>
      <c r="M37" s="3"/>
    </row>
    <row r="38" spans="1:13" ht="51">
      <c r="A38" s="3">
        <f t="shared" si="0"/>
        <v>36</v>
      </c>
      <c r="B38" s="20" t="s">
        <v>105</v>
      </c>
      <c r="C38" s="8"/>
      <c r="D38" s="11"/>
      <c r="E38" s="8" t="s">
        <v>167</v>
      </c>
      <c r="F38" s="4" t="s">
        <v>106</v>
      </c>
      <c r="G38" s="4"/>
      <c r="H38" s="4"/>
      <c r="I38" s="24"/>
      <c r="J38" s="21"/>
      <c r="K38" s="3"/>
      <c r="L38" s="3"/>
      <c r="M38" s="3"/>
    </row>
    <row r="39" spans="1:13" ht="89.25">
      <c r="A39" s="3">
        <f t="shared" si="0"/>
        <v>37</v>
      </c>
      <c r="B39" s="20" t="s">
        <v>168</v>
      </c>
      <c r="C39" s="8"/>
      <c r="D39" s="11"/>
      <c r="E39" s="8" t="s">
        <v>108</v>
      </c>
      <c r="F39" s="4" t="s">
        <v>22</v>
      </c>
      <c r="G39" s="4"/>
      <c r="H39" s="4"/>
      <c r="I39" s="24"/>
      <c r="J39" s="21"/>
      <c r="K39" s="57" t="s">
        <v>2</v>
      </c>
      <c r="L39" s="57" t="s">
        <v>23</v>
      </c>
      <c r="M39" s="3"/>
    </row>
    <row r="40" spans="1:13" ht="51">
      <c r="A40" s="3">
        <f t="shared" si="0"/>
        <v>38</v>
      </c>
      <c r="B40" s="20" t="s">
        <v>109</v>
      </c>
      <c r="C40" s="8"/>
      <c r="D40" s="11"/>
      <c r="E40" s="8" t="s">
        <v>110</v>
      </c>
      <c r="F40" s="4"/>
      <c r="G40" s="4"/>
      <c r="H40" s="4"/>
      <c r="I40" s="24"/>
      <c r="J40" s="21"/>
      <c r="K40" s="3"/>
      <c r="L40" s="3"/>
      <c r="M40" s="57" t="s">
        <v>6</v>
      </c>
    </row>
    <row r="41" spans="1:13" ht="26.25" thickBot="1">
      <c r="A41" s="3">
        <f t="shared" si="0"/>
        <v>39</v>
      </c>
      <c r="B41" s="37" t="s">
        <v>111</v>
      </c>
      <c r="C41" s="38"/>
      <c r="D41" s="39"/>
      <c r="E41" s="38" t="s">
        <v>93</v>
      </c>
      <c r="F41" s="40" t="s">
        <v>94</v>
      </c>
      <c r="G41" s="40"/>
      <c r="H41" s="40"/>
      <c r="I41" s="41"/>
      <c r="J41" s="42"/>
      <c r="K41" s="43"/>
      <c r="L41" s="43"/>
      <c r="M41" s="43"/>
    </row>
    <row r="42" spans="1:13" ht="38.25">
      <c r="A42" s="3"/>
      <c r="B42" s="44" t="s">
        <v>62</v>
      </c>
      <c r="C42" s="45"/>
      <c r="D42" s="46"/>
      <c r="E42" s="45" t="s">
        <v>48</v>
      </c>
      <c r="F42" s="47" t="s">
        <v>49</v>
      </c>
      <c r="G42" s="47" t="s">
        <v>51</v>
      </c>
      <c r="H42" s="47" t="s">
        <v>51</v>
      </c>
      <c r="I42" s="48" t="s">
        <v>50</v>
      </c>
      <c r="J42" s="35"/>
      <c r="K42" s="36"/>
      <c r="L42" s="36"/>
      <c r="M42" s="36" t="s">
        <v>13</v>
      </c>
    </row>
    <row r="43" spans="1:13" ht="38.25">
      <c r="A43" s="3"/>
      <c r="B43" s="44" t="s">
        <v>25</v>
      </c>
      <c r="C43" s="45"/>
      <c r="D43" s="46"/>
      <c r="E43" s="45" t="s">
        <v>3</v>
      </c>
      <c r="F43" s="47" t="s">
        <v>4</v>
      </c>
      <c r="G43" s="47" t="s">
        <v>4</v>
      </c>
      <c r="H43" s="47" t="s">
        <v>4</v>
      </c>
      <c r="I43" s="48"/>
      <c r="J43" s="35"/>
      <c r="K43" s="36" t="s">
        <v>14</v>
      </c>
      <c r="L43" s="36"/>
      <c r="M43" s="36"/>
    </row>
    <row r="44" spans="1:13" ht="38.25">
      <c r="A44" s="3"/>
      <c r="B44" s="44" t="s">
        <v>26</v>
      </c>
      <c r="C44" s="45"/>
      <c r="D44" s="46"/>
      <c r="E44" s="45" t="s">
        <v>5</v>
      </c>
      <c r="F44" s="47" t="s">
        <v>27</v>
      </c>
      <c r="G44" s="47" t="s">
        <v>27</v>
      </c>
      <c r="H44" s="47" t="s">
        <v>27</v>
      </c>
      <c r="I44" s="48"/>
      <c r="J44" s="35"/>
      <c r="K44" s="36"/>
      <c r="L44" s="36"/>
      <c r="M44" s="36" t="s">
        <v>12</v>
      </c>
    </row>
    <row r="45" spans="1:13" ht="63.75">
      <c r="A45" s="3"/>
      <c r="B45" s="49" t="s">
        <v>47</v>
      </c>
      <c r="C45" s="50"/>
      <c r="D45" s="51"/>
      <c r="E45" s="52">
        <f>(20-30-350+40)*1000</f>
        <v>-320000</v>
      </c>
      <c r="F45" s="53">
        <f>1000*(-90+350+1059)</f>
        <v>1319000</v>
      </c>
      <c r="G45" s="53">
        <f>1000*(-90+20+1059)</f>
        <v>989000</v>
      </c>
      <c r="H45" s="53">
        <f>1000*(-90+20-350)</f>
        <v>-420000</v>
      </c>
      <c r="I45" s="54" t="s">
        <v>57</v>
      </c>
      <c r="J45" s="21"/>
      <c r="K45" s="3"/>
      <c r="L45" s="57" t="s">
        <v>11</v>
      </c>
      <c r="M45" s="3"/>
    </row>
    <row r="46" spans="2:9" ht="25.5">
      <c r="B46" s="34" t="s">
        <v>63</v>
      </c>
      <c r="D46" s="11" t="s">
        <v>66</v>
      </c>
      <c r="E46" s="8" t="s">
        <v>65</v>
      </c>
      <c r="F46" s="4" t="s">
        <v>64</v>
      </c>
      <c r="G46" s="4" t="s">
        <v>64</v>
      </c>
      <c r="H46" s="4" t="s">
        <v>64</v>
      </c>
      <c r="I46" s="11" t="s">
        <v>52</v>
      </c>
    </row>
    <row r="47" spans="2:9" ht="38.25">
      <c r="B47" s="34"/>
      <c r="D47" s="11" t="s">
        <v>53</v>
      </c>
      <c r="E47" s="8" t="s">
        <v>54</v>
      </c>
      <c r="F47" s="4" t="s">
        <v>55</v>
      </c>
      <c r="G47" s="4" t="s">
        <v>56</v>
      </c>
      <c r="H47" s="4" t="s">
        <v>60</v>
      </c>
      <c r="I47" s="11" t="s">
        <v>46</v>
      </c>
    </row>
    <row r="48" spans="2:9" ht="63.75">
      <c r="B48" s="55"/>
      <c r="C48" s="56"/>
      <c r="D48" s="11" t="s">
        <v>58</v>
      </c>
      <c r="E48" s="8" t="s">
        <v>59</v>
      </c>
      <c r="F48" s="4" t="s">
        <v>40</v>
      </c>
      <c r="G48" s="4" t="s">
        <v>40</v>
      </c>
      <c r="H48" s="4" t="s">
        <v>39</v>
      </c>
      <c r="I48" s="11" t="s">
        <v>45</v>
      </c>
    </row>
    <row r="49" spans="2:9" ht="25.5">
      <c r="B49" s="20"/>
      <c r="C49" s="8"/>
      <c r="D49" s="11" t="s">
        <v>20</v>
      </c>
      <c r="E49" s="8" t="s">
        <v>0</v>
      </c>
      <c r="F49" s="4"/>
      <c r="G49" s="4"/>
      <c r="H49" s="4"/>
      <c r="I49" s="24"/>
    </row>
    <row r="50" spans="2:9" ht="25.5">
      <c r="B50" s="20"/>
      <c r="C50" s="8"/>
      <c r="D50" s="11" t="s">
        <v>21</v>
      </c>
      <c r="E50" s="8" t="s">
        <v>1</v>
      </c>
      <c r="F50" s="4"/>
      <c r="G50" s="4"/>
      <c r="H50" s="4"/>
      <c r="I50" s="24"/>
    </row>
  </sheetData>
  <mergeCells count="3">
    <mergeCell ref="E1:I1"/>
    <mergeCell ref="C1:D1"/>
    <mergeCell ref="J1:M1"/>
  </mergeCells>
  <printOptions/>
  <pageMargins left="0.27" right="0.17" top="0.45" bottom="0.24" header="0.26" footer="0.16"/>
  <pageSetup fitToHeight="3" fitToWidth="1" horizontalDpi="600" verticalDpi="6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cols>
    <col min="1" max="16384" width="11.4218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cols>
    <col min="1" max="16384" width="11.4218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peterw</dc:creator>
  <cp:keywords/>
  <dc:description/>
  <cp:lastModifiedBy>peterw</cp:lastModifiedBy>
  <cp:lastPrinted>2008-12-02T21:56:05Z</cp:lastPrinted>
  <dcterms:created xsi:type="dcterms:W3CDTF">2008-11-18T21:02:16Z</dcterms:created>
  <dcterms:modified xsi:type="dcterms:W3CDTF">2008-12-02T21:57:25Z</dcterms:modified>
  <cp:category/>
  <cp:version/>
  <cp:contentType/>
  <cp:contentStatus/>
</cp:coreProperties>
</file>