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5396" windowWidth="28840" windowHeight="16020" tabRatio="500" activeTab="3"/>
  </bookViews>
  <sheets>
    <sheet name="Summary" sheetId="1" r:id="rId1"/>
    <sheet name="Example Tree" sheetId="2" r:id="rId2"/>
    <sheet name="Go-To Errors" sheetId="3" r:id="rId3"/>
    <sheet name="Sparse-Field Rel Astrometry" sheetId="4" r:id="rId4"/>
  </sheets>
  <definedNames>
    <definedName name="solver_adj" localSheetId="2" hidden="1">'Go-To Errors'!$C$21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'Go-To Errors'!$C$24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35</definedName>
  </definedNames>
  <calcPr fullCalcOnLoad="1"/>
</workbook>
</file>

<file path=xl/comments1.xml><?xml version="1.0" encoding="utf-8"?>
<comments xmlns="http://schemas.openxmlformats.org/spreadsheetml/2006/main">
  <authors>
    <author>Richard Dekany</author>
  </authors>
  <commentList>
    <comment ref="G15" authorId="0">
      <text>
        <r>
          <rPr>
            <b/>
            <sz val="9"/>
            <rFont val="Verdana"/>
            <family val="0"/>
          </rPr>
          <t>Richard Dekany:</t>
        </r>
        <r>
          <rPr>
            <sz val="9"/>
            <rFont val="Verdana"/>
            <family val="0"/>
          </rPr>
          <t xml:space="preserve">
An allocation, made as a percentage of the smallest subaperture spacing, should be converted to physical dimensions (e.g. microns)</t>
        </r>
      </text>
    </comment>
  </commentList>
</comments>
</file>

<file path=xl/sharedStrings.xml><?xml version="1.0" encoding="utf-8"?>
<sst xmlns="http://schemas.openxmlformats.org/spreadsheetml/2006/main" count="359" uniqueCount="202">
  <si>
    <t>Similar to color uncertainty, do we know the properties of our science filters sufficiently well?</t>
  </si>
  <si>
    <t>Focal plane</t>
  </si>
  <si>
    <t>PSF uncertainty and asymmetry</t>
  </si>
  <si>
    <t>Image width &amp; photon, detector, and background noise</t>
  </si>
  <si>
    <t>Flatfield / dark detector calibration errors</t>
  </si>
  <si>
    <t>Intrapixel response variations</t>
  </si>
  <si>
    <t>TBD - need calculation</t>
  </si>
  <si>
    <t>Needs better science input; definition of a very specific science case</t>
  </si>
  <si>
    <t>Other astrophysical effects</t>
  </si>
  <si>
    <t>Needs particular instrument assumptions of detector type, plate scale, thermal control, etc.</t>
  </si>
  <si>
    <t>"Stellar"</t>
  </si>
  <si>
    <t>Detector dimensional instability</t>
  </si>
  <si>
    <t>120-second exposure</t>
  </si>
  <si>
    <t>Month-to-Month</t>
  </si>
  <si>
    <t>Repeatability between successive 120 sec exposures</t>
  </si>
  <si>
    <t>Repeatability of the same measurement sequence taken after a month</t>
  </si>
  <si>
    <t>TBD - needs a calculation; depends on field size (target / reference separation) - this is the uncalibratable or erroneously calibrated contribution</t>
  </si>
  <si>
    <t>Residual optical distortion solution</t>
  </si>
  <si>
    <t>TBD - need calculation; errors are both one-time imperfect calibration and changes to the distortion solution with time</t>
  </si>
  <si>
    <t>TBD - need calculation; PSF stability is thought to improve short-term repeatability(TBC)</t>
  </si>
  <si>
    <t>NCP pointing error during 3600 sec exposure</t>
  </si>
  <si>
    <t>Additional Notes / Assumptions</t>
  </si>
  <si>
    <t>Will be implement this mechanically on electronically (on-chip?)</t>
  </si>
  <si>
    <t>Proposed allocation</t>
  </si>
  <si>
    <t>Version 0.8</t>
  </si>
  <si>
    <t>Incorrect measurement of figure of woofer DM</t>
  </si>
  <si>
    <t>Deformable mirrors</t>
  </si>
  <si>
    <t>Wavefront sensors</t>
  </si>
  <si>
    <t>Incorrect non-linear gain curve calibration of HOWFS</t>
  </si>
  <si>
    <t>Un/incorrect calibration of actuator gains</t>
  </si>
  <si>
    <t>UCSC has reported &lt; 2 nm P-P error over 100 nm of actuation (TBC)</t>
  </si>
  <si>
    <t>Geometery uncertainties</t>
  </si>
  <si>
    <t>Examples might include non-regular lenslets or DM's</t>
  </si>
  <si>
    <t>Dynamic errors</t>
  </si>
  <si>
    <t>Most tests to date have been static positioning tests.  Do we know the dynamic behavior, particularly of the large-stroke MEMS we need?</t>
  </si>
  <si>
    <t>Rationale / Comments</t>
  </si>
  <si>
    <t>Other</t>
  </si>
  <si>
    <t>??</t>
  </si>
  <si>
    <t>microarcseconds, rms</t>
  </si>
  <si>
    <t>Proper motion errors</t>
  </si>
  <si>
    <t>Color errors</t>
  </si>
  <si>
    <t>Contribution to DAR errors due to imperfect knowledge of target color  (a guess, needs a calculation) TBD</t>
  </si>
  <si>
    <t>Ability to measure location of faint targets</t>
  </si>
  <si>
    <t>Other effects, such as unresolved binarity, gravitation lensing, precession, or nutation</t>
  </si>
  <si>
    <t>Atmospheric</t>
  </si>
  <si>
    <t>Opto-mechanical</t>
  </si>
  <si>
    <t>Atmospheric modelling uncertainties</t>
  </si>
  <si>
    <t>This flowdown levels a requirement on the associated meterology system</t>
  </si>
  <si>
    <t>Telescope focal length changes (M1 focus mode)</t>
  </si>
  <si>
    <t>Filter uncertainty</t>
  </si>
  <si>
    <t>Value</t>
  </si>
  <si>
    <t>Source Budget</t>
  </si>
  <si>
    <t>Section</t>
  </si>
  <si>
    <t>High-order WFE</t>
  </si>
  <si>
    <t>NGAO Flowdown Budgets Master List</t>
  </si>
  <si>
    <t>Quantity</t>
  </si>
  <si>
    <t>Uncorrectable AO system aberrations</t>
  </si>
  <si>
    <t>Static non-common path wavefront error calibration</t>
  </si>
  <si>
    <t>milliseconds</t>
  </si>
  <si>
    <t>Term</t>
  </si>
  <si>
    <t>Laser guide star uplink transmission</t>
  </si>
  <si>
    <t>Laser guide star image quality</t>
  </si>
  <si>
    <t>unitless</t>
  </si>
  <si>
    <t>Need to define this error in a way consistent with WFE budget assumption that the tip/tilt servo has to reject 10 milliarcsecond rms jitter (all) at 29 Hz.  Actual power spectrum can use measured Keck jitter data.  After 29 Hz input is corrected by ~50Hz tip/tilt loop, residual error is ~0.11 milliarcseconds.  Could be loosened and not impact science result (e.g. 10 mas @ 29 Hz --&gt;&gt; 50 mas @ 29 Hz ????)</t>
  </si>
  <si>
    <t>Need to define total latency budget consistent with WFE budget assumption of maximum of ~75 Hz (TBC) closed-loop (-3db) TT rejection.</t>
  </si>
  <si>
    <t>Dynamical HOWFS zero-point calibration error (Residual TWFS error)</t>
  </si>
  <si>
    <r>
      <t xml:space="preserve">These are the errors in zero-point (centroid offsets) arising from LGS FWHM variations with time, that are </t>
    </r>
    <r>
      <rPr>
        <b/>
        <sz val="10"/>
        <rFont val="Verdana"/>
        <family val="0"/>
      </rPr>
      <t>not</t>
    </r>
    <r>
      <rPr>
        <sz val="10"/>
        <rFont val="Verdana"/>
        <family val="0"/>
      </rPr>
      <t xml:space="preserve"> corrected by the TWFS (due to either imperfect TWFS measurements, latency, or calibration errors)</t>
    </r>
  </si>
  <si>
    <t>From WFE budget tool 1.45</t>
  </si>
  <si>
    <t>There are many pupils to register; lets start with a good block diagram  Overall, impact of all pupil misregistration errors should result in less than 21 nm rms residual WFE in the science beam</t>
  </si>
  <si>
    <t>Go-to contro</t>
  </si>
  <si>
    <t>Go-to control errors</t>
  </si>
  <si>
    <t>Generous allocation used in mini-budget already in WFE budget tool 1.45</t>
  </si>
  <si>
    <t>R. Dekany</t>
  </si>
  <si>
    <t>2 (TBC)</t>
  </si>
  <si>
    <t>5 (TBC)</t>
  </si>
  <si>
    <t>Need requirement</t>
  </si>
  <si>
    <t>Allocate MTBF across major operational subsystems, initially</t>
  </si>
  <si>
    <t>&lt;&lt;--- These may not be the right wavelengths, but we are getting to the point of needing multi-color transmission values for the science path (these include K, H, and J, but maybe Z, Y,  i, and r are better than 800 nm and 600nm?)</t>
  </si>
  <si>
    <t>Make initial allocation from a higher efficiency budget</t>
  </si>
  <si>
    <t>MTBF(?)</t>
  </si>
  <si>
    <t>DM-to-HOWFS lenslets pupil registration</t>
  </si>
  <si>
    <t>Extragalactic science requires long exposures</t>
  </si>
  <si>
    <t>Need to define total latency budget consistent with WFE budget assumption of maximum of ~85 Hz (TBC) closed-loop (-3db) HO rejection.</t>
  </si>
  <si>
    <t xml:space="preserve">Update this to be a nm allocation </t>
  </si>
  <si>
    <t>Update this to be milliarcsecs of error</t>
  </si>
  <si>
    <t>Rich will go off and compare this number to the Strehl-driven number</t>
  </si>
  <si>
    <t>Other notes and comments</t>
  </si>
  <si>
    <t>Dithering precision over 4 arcsec offset and return</t>
  </si>
  <si>
    <t>Assume TT loop closed after dither;
4 arcsec dither assumption based on expected size of LOWFS pickoff</t>
  </si>
  <si>
    <t>PnS HOWFS transmission</t>
  </si>
  <si>
    <t>PnS uplink transmission</t>
  </si>
  <si>
    <t>The static errors you can't correct with your 32x32 LOWFS MEMS; 
this effects the Strehl of the LOWFS PSF</t>
  </si>
  <si>
    <t>milliarcseconds, FWHM</t>
  </si>
  <si>
    <t>Closed loop PnS servo latency</t>
  </si>
  <si>
    <t>Low-order WFE</t>
  </si>
  <si>
    <t>microns at HOWFS lenslet</t>
  </si>
  <si>
    <t>Lenslet-to-lenslet pupil registration</t>
  </si>
  <si>
    <t>microns at HOWFS lenselt</t>
  </si>
  <si>
    <t>Johansson</t>
  </si>
  <si>
    <t>Focus/astigmatism Errors</t>
  </si>
  <si>
    <t>Mid-spatial frequency calibration errors</t>
  </si>
  <si>
    <t>Mid-spatial frequency atmospheric errors</t>
  </si>
  <si>
    <t>Aliasing</t>
  </si>
  <si>
    <t>Contribution from High-spatial frequency WFE</t>
  </si>
  <si>
    <t>Closed loop HO servo latency (high-contrast)</t>
  </si>
  <si>
    <t>Residual quasi-static speckle subtraction</t>
  </si>
  <si>
    <t>TBD</t>
  </si>
  <si>
    <t>This is the error is determining the zero-points (centroid offsets) in the LGS HOWFS that optimize the science wavefront flatness;
a same-magnitude allocation is made for the NGS HOWFS (should it be?)</t>
  </si>
  <si>
    <t>Need to update for B2C optical design</t>
  </si>
  <si>
    <t>0.32 (TBC)</t>
  </si>
  <si>
    <t>0.35 (TBC)</t>
  </si>
  <si>
    <t>Need to define total latency budget consistent with WFE budget assumption of maximum of ~45 Hz (TBC) closed-loop (-3db) PnS loop rejection.</t>
  </si>
  <si>
    <t>Reference SR phase high-contrast budget</t>
  </si>
  <si>
    <t>Error Term 1a</t>
  </si>
  <si>
    <t>Error Term 1b</t>
  </si>
  <si>
    <t>Error Term 1c</t>
  </si>
  <si>
    <t>Error Term 2a</t>
  </si>
  <si>
    <t>Error Term 2b</t>
  </si>
  <si>
    <t>Starting point from WFE budget tool 1.45</t>
  </si>
  <si>
    <t>This short wavelength may be a new requirement - what T is needed?</t>
  </si>
  <si>
    <t>TBC from the SRD</t>
  </si>
  <si>
    <t>NGAO Flowdown Budget:</t>
  </si>
  <si>
    <t>Units</t>
  </si>
  <si>
    <t>Current Estimate</t>
  </si>
  <si>
    <t>RSS Remainder</t>
  </si>
  <si>
    <t>nm, RMS</t>
  </si>
  <si>
    <t>Available Allocation</t>
  </si>
  <si>
    <t>Flowdown Tree</t>
  </si>
  <si>
    <t>Error Term 1</t>
  </si>
  <si>
    <t>Error Term 2</t>
  </si>
  <si>
    <t>Error Term 3</t>
  </si>
  <si>
    <t>Error Term 4</t>
  </si>
  <si>
    <t>Rationale</t>
  </si>
  <si>
    <t>Don has worked out a radial voxelization error (discretation of the tomography); will call it all tomography error</t>
  </si>
  <si>
    <t>Alignment error budget?</t>
  </si>
  <si>
    <t>1um of stroke allocated to the AO systems &amp; instruments</t>
  </si>
  <si>
    <t>NEED A NEW FLOWDOWN</t>
  </si>
  <si>
    <t>nm, P-V</t>
  </si>
  <si>
    <t>Temperature-induced (unknown) focus shifts</t>
  </si>
  <si>
    <t>DM actuator yield (99% expected from BMC)</t>
  </si>
  <si>
    <t>nm, RMS (equivalent)</t>
  </si>
  <si>
    <t>VNV wkbk 1</t>
  </si>
  <si>
    <t>Done</t>
  </si>
  <si>
    <t>Location</t>
  </si>
  <si>
    <t>Status</t>
  </si>
  <si>
    <t>CN wkbk 1</t>
  </si>
  <si>
    <t>Calibration</t>
  </si>
  <si>
    <t>Bandwidth</t>
  </si>
  <si>
    <t>Measurement</t>
  </si>
  <si>
    <t>Science Transmission</t>
  </si>
  <si>
    <t>T_800nm</t>
  </si>
  <si>
    <t>T_1250nm</t>
  </si>
  <si>
    <t>T_600nm</t>
  </si>
  <si>
    <t>T_1650nm</t>
  </si>
  <si>
    <t>T_2250nm</t>
  </si>
  <si>
    <t>Emmissivity</t>
  </si>
  <si>
    <t>Science Emissivity</t>
  </si>
  <si>
    <t>Non common path</t>
  </si>
  <si>
    <t>milliarcseconds</t>
  </si>
  <si>
    <t>Non sidereal tracking during 600 sec exposure</t>
  </si>
  <si>
    <t>Dithering</t>
  </si>
  <si>
    <t>CogE</t>
  </si>
  <si>
    <t>Neyman</t>
  </si>
  <si>
    <t>LGS downlink transmission</t>
  </si>
  <si>
    <t>Kupke</t>
  </si>
  <si>
    <t>Velur</t>
  </si>
  <si>
    <t>Gavel</t>
  </si>
  <si>
    <t>Bouchez</t>
  </si>
  <si>
    <t>Contributed emmissivity above sky + telescope</t>
  </si>
  <si>
    <t>percentage</t>
  </si>
  <si>
    <t>N/A</t>
  </si>
  <si>
    <t>Wavefront Error / Ensquared Energy</t>
  </si>
  <si>
    <t>Observing Efficiency</t>
  </si>
  <si>
    <t>System Uptime</t>
  </si>
  <si>
    <t>High-contrast</t>
  </si>
  <si>
    <t>Astrometric precision</t>
  </si>
  <si>
    <t>Closed loop TT servo latency</t>
  </si>
  <si>
    <t>Closed loop HO servo latency</t>
  </si>
  <si>
    <t>Can likely revise this quantity downward toward ~25 nm (mostly in WFS calibration errors; MEMS DM errors are ~2 nm)</t>
  </si>
  <si>
    <t>This level has been achieved at Palomar using a modified Gerschberg-Saxton phase diversity algorithm</t>
  </si>
  <si>
    <t>Input vibrations</t>
  </si>
  <si>
    <t>Input vibration power spectrum</t>
  </si>
  <si>
    <t>mas^2/Hz</t>
  </si>
  <si>
    <t>Wizinowich</t>
  </si>
  <si>
    <t>LOWFS transmission</t>
  </si>
  <si>
    <t>LOWFS WFE</t>
  </si>
  <si>
    <t>Dekany</t>
  </si>
  <si>
    <t>LOWFS Sharpening</t>
  </si>
  <si>
    <t>Plate scale</t>
  </si>
  <si>
    <t>Plate scale stability over 120 second exposure</t>
  </si>
  <si>
    <t>Plate scale stability from month to month</t>
  </si>
  <si>
    <t>Uncorrectable LOWFS aberrations</t>
  </si>
  <si>
    <t>Uncorrectable telescope aberrations</t>
  </si>
  <si>
    <t>Uncorrectable instrument aberrations</t>
  </si>
  <si>
    <t>Adkins</t>
  </si>
  <si>
    <t>Initial allocation</t>
  </si>
  <si>
    <t>Acquisition</t>
  </si>
  <si>
    <t>seconds</t>
  </si>
  <si>
    <t>Get allocation/requirement from SRD</t>
  </si>
  <si>
    <t>HOWFS NGS acquisition time</t>
  </si>
  <si>
    <t>LOWFS NGS acquisition time (various NGS brightness)</t>
  </si>
  <si>
    <t>HOWFS LGS acquisition time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</si>
</sst>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9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169" fontId="1" fillId="0" borderId="0" xfId="0" applyNumberFormat="1" applyFont="1" applyAlignment="1">
      <alignment vertical="top"/>
    </xf>
    <xf numFmtId="169" fontId="0" fillId="2" borderId="0" xfId="0" applyNumberForma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169" fontId="0" fillId="0" borderId="0" xfId="0" applyNumberForma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DD2D32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13</xdr:row>
      <xdr:rowOff>0</xdr:rowOff>
    </xdr:from>
    <xdr:to>
      <xdr:col>47</xdr:col>
      <xdr:colOff>9525</xdr:colOff>
      <xdr:row>15</xdr:row>
      <xdr:rowOff>0</xdr:rowOff>
    </xdr:to>
    <xdr:sp textlink="F13">
      <xdr:nvSpPr>
        <xdr:cNvPr id="1" name="AutoShape 1"/>
        <xdr:cNvSpPr>
          <a:spLocks/>
        </xdr:cNvSpPr>
      </xdr:nvSpPr>
      <xdr:spPr>
        <a:xfrm>
          <a:off x="12601575" y="2190750"/>
          <a:ext cx="14382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Current Estimate    31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24</xdr:col>
      <xdr:colOff>0</xdr:colOff>
      <xdr:row>22</xdr:row>
      <xdr:rowOff>0</xdr:rowOff>
    </xdr:to>
    <xdr:sp textlink="F14">
      <xdr:nvSpPr>
        <xdr:cNvPr id="2" name="AutoShape 13"/>
        <xdr:cNvSpPr>
          <a:spLocks/>
        </xdr:cNvSpPr>
      </xdr:nvSpPr>
      <xdr:spPr>
        <a:xfrm>
          <a:off x="9029700" y="3324225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Error Term 1  7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42</xdr:col>
      <xdr:colOff>9525</xdr:colOff>
      <xdr:row>20</xdr:row>
      <xdr:rowOff>0</xdr:rowOff>
    </xdr:to>
    <xdr:sp>
      <xdr:nvSpPr>
        <xdr:cNvPr id="3" name="AutoShape 14"/>
        <xdr:cNvSpPr>
          <a:spLocks/>
        </xdr:cNvSpPr>
      </xdr:nvSpPr>
      <xdr:spPr>
        <a:xfrm rot="5400000">
          <a:off x="9886950" y="2514600"/>
          <a:ext cx="3438525" cy="809625"/>
        </a:xfrm>
        <a:prstGeom prst="bentConnector3">
          <a:avLst>
            <a:gd name="adj1" fmla="val 49231"/>
            <a:gd name="adj2" fmla="val -64537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24</xdr:col>
      <xdr:colOff>0</xdr:colOff>
      <xdr:row>29</xdr:row>
      <xdr:rowOff>0</xdr:rowOff>
    </xdr:to>
    <xdr:sp textlink="F16">
      <xdr:nvSpPr>
        <xdr:cNvPr id="4" name="AutoShape 15"/>
        <xdr:cNvSpPr>
          <a:spLocks/>
        </xdr:cNvSpPr>
      </xdr:nvSpPr>
      <xdr:spPr>
        <a:xfrm>
          <a:off x="8886825" y="445770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Error Term 1b 6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 textlink="F15">
      <xdr:nvSpPr>
        <xdr:cNvPr id="5" name="AutoShape 16"/>
        <xdr:cNvSpPr>
          <a:spLocks/>
        </xdr:cNvSpPr>
      </xdr:nvSpPr>
      <xdr:spPr>
        <a:xfrm>
          <a:off x="8886825" y="397192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Error Term 1a 3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25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10744200" y="3486150"/>
          <a:ext cx="9525" cy="647700"/>
        </a:xfrm>
        <a:prstGeom prst="bentConnector3">
          <a:avLst>
            <a:gd name="adj1" fmla="val 1800000"/>
            <a:gd name="adj2" fmla="val -538462"/>
            <a:gd name="adj3" fmla="val -980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28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10744200" y="3486150"/>
          <a:ext cx="9525" cy="1133475"/>
        </a:xfrm>
        <a:prstGeom prst="bentConnector3">
          <a:avLst>
            <a:gd name="adj1" fmla="val 1800000"/>
            <a:gd name="adj2" fmla="val -307694"/>
            <a:gd name="adj3" fmla="val -980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 textlink="F17">
      <xdr:nvSpPr>
        <xdr:cNvPr id="8" name="AutoShape 19"/>
        <xdr:cNvSpPr>
          <a:spLocks/>
        </xdr:cNvSpPr>
      </xdr:nvSpPr>
      <xdr:spPr>
        <a:xfrm>
          <a:off x="8886825" y="494347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Error Term 1c 1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31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10744200" y="3486150"/>
          <a:ext cx="9525" cy="1619250"/>
        </a:xfrm>
        <a:prstGeom prst="bentConnector3">
          <a:avLst>
            <a:gd name="adj1" fmla="val 1800000"/>
            <a:gd name="adj2" fmla="val -215384"/>
            <a:gd name="adj3" fmla="val -980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39</xdr:col>
      <xdr:colOff>9525</xdr:colOff>
      <xdr:row>22</xdr:row>
      <xdr:rowOff>0</xdr:rowOff>
    </xdr:to>
    <xdr:sp textlink="F18">
      <xdr:nvSpPr>
        <xdr:cNvPr id="10" name="AutoShape 21"/>
        <xdr:cNvSpPr>
          <a:spLocks/>
        </xdr:cNvSpPr>
      </xdr:nvSpPr>
      <xdr:spPr>
        <a:xfrm>
          <a:off x="11172825" y="3324225"/>
          <a:ext cx="172402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Error Term 2  27</a:t>
          </a:r>
        </a:p>
      </xdr:txBody>
    </xdr:sp>
    <xdr:clientData/>
  </xdr:twoCellAnchor>
  <xdr:twoCellAnchor>
    <xdr:from>
      <xdr:col>33</xdr:col>
      <xdr:colOff>9525</xdr:colOff>
      <xdr:row>15</xdr:row>
      <xdr:rowOff>0</xdr:rowOff>
    </xdr:from>
    <xdr:to>
      <xdr:col>42</xdr:col>
      <xdr:colOff>9525</xdr:colOff>
      <xdr:row>20</xdr:row>
      <xdr:rowOff>0</xdr:rowOff>
    </xdr:to>
    <xdr:sp>
      <xdr:nvSpPr>
        <xdr:cNvPr id="11" name="AutoShape 22"/>
        <xdr:cNvSpPr>
          <a:spLocks/>
        </xdr:cNvSpPr>
      </xdr:nvSpPr>
      <xdr:spPr>
        <a:xfrm rot="5400000">
          <a:off x="12039600" y="2514600"/>
          <a:ext cx="1285875" cy="809625"/>
        </a:xfrm>
        <a:prstGeom prst="bentConnector3">
          <a:avLst>
            <a:gd name="adj1" fmla="val 49231"/>
            <a:gd name="adj2" fmla="val -172648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54</xdr:col>
      <xdr:colOff>0</xdr:colOff>
      <xdr:row>22</xdr:row>
      <xdr:rowOff>0</xdr:rowOff>
    </xdr:to>
    <xdr:sp textlink="F21">
      <xdr:nvSpPr>
        <xdr:cNvPr id="12" name="AutoShape 23"/>
        <xdr:cNvSpPr>
          <a:spLocks/>
        </xdr:cNvSpPr>
      </xdr:nvSpPr>
      <xdr:spPr>
        <a:xfrm>
          <a:off x="13315950" y="3324225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Error Term 3  14</a:t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48</xdr:col>
      <xdr:colOff>0</xdr:colOff>
      <xdr:row>20</xdr:row>
      <xdr:rowOff>0</xdr:rowOff>
    </xdr:to>
    <xdr:sp>
      <xdr:nvSpPr>
        <xdr:cNvPr id="13" name="AutoShape 24"/>
        <xdr:cNvSpPr>
          <a:spLocks/>
        </xdr:cNvSpPr>
      </xdr:nvSpPr>
      <xdr:spPr>
        <a:xfrm rot="16200000" flipH="1">
          <a:off x="13325475" y="2514600"/>
          <a:ext cx="847725" cy="809625"/>
        </a:xfrm>
        <a:prstGeom prst="bentConnector3">
          <a:avLst>
            <a:gd name="adj1" fmla="val 49231"/>
            <a:gd name="adj2" fmla="val 262337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69</xdr:col>
      <xdr:colOff>0</xdr:colOff>
      <xdr:row>22</xdr:row>
      <xdr:rowOff>0</xdr:rowOff>
    </xdr:to>
    <xdr:sp textlink="F22">
      <xdr:nvSpPr>
        <xdr:cNvPr id="14" name="AutoShape 25"/>
        <xdr:cNvSpPr>
          <a:spLocks/>
        </xdr:cNvSpPr>
      </xdr:nvSpPr>
      <xdr:spPr>
        <a:xfrm>
          <a:off x="15459075" y="3324225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Error Term 4  3</a:t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63</xdr:col>
      <xdr:colOff>0</xdr:colOff>
      <xdr:row>20</xdr:row>
      <xdr:rowOff>0</xdr:rowOff>
    </xdr:to>
    <xdr:sp>
      <xdr:nvSpPr>
        <xdr:cNvPr id="15" name="AutoShape 26"/>
        <xdr:cNvSpPr>
          <a:spLocks/>
        </xdr:cNvSpPr>
      </xdr:nvSpPr>
      <xdr:spPr>
        <a:xfrm rot="16200000" flipH="1">
          <a:off x="13325475" y="2514600"/>
          <a:ext cx="2990850" cy="809625"/>
        </a:xfrm>
        <a:prstGeom prst="bentConnector3">
          <a:avLst>
            <a:gd name="adj1" fmla="val 49231"/>
            <a:gd name="adj2" fmla="val 74263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39</xdr:col>
      <xdr:colOff>9525</xdr:colOff>
      <xdr:row>29</xdr:row>
      <xdr:rowOff>0</xdr:rowOff>
    </xdr:to>
    <xdr:sp textlink="F20">
      <xdr:nvSpPr>
        <xdr:cNvPr id="16" name="Shape 3"/>
        <xdr:cNvSpPr>
          <a:spLocks/>
        </xdr:cNvSpPr>
      </xdr:nvSpPr>
      <xdr:spPr>
        <a:xfrm>
          <a:off x="11039475" y="445770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Error Term 2b 21</a:t>
          </a:r>
        </a:p>
      </xdr:txBody>
    </xdr:sp>
    <xdr:clientData/>
  </xdr:twoCellAnchor>
  <xdr:twoCellAnchor>
    <xdr:from>
      <xdr:col>26</xdr:col>
      <xdr:colOff>9525</xdr:colOff>
      <xdr:row>24</xdr:row>
      <xdr:rowOff>0</xdr:rowOff>
    </xdr:from>
    <xdr:to>
      <xdr:col>39</xdr:col>
      <xdr:colOff>9525</xdr:colOff>
      <xdr:row>26</xdr:row>
      <xdr:rowOff>0</xdr:rowOff>
    </xdr:to>
    <xdr:sp textlink="F19">
      <xdr:nvSpPr>
        <xdr:cNvPr id="17" name="Shape 5"/>
        <xdr:cNvSpPr>
          <a:spLocks/>
        </xdr:cNvSpPr>
      </xdr:nvSpPr>
      <xdr:spPr>
        <a:xfrm>
          <a:off x="11039475" y="397192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Error Term 2a 17</a:t>
          </a:r>
        </a:p>
      </xdr:txBody>
    </xdr:sp>
    <xdr:clientData/>
  </xdr:twoCellAnchor>
  <xdr:twoCellAnchor>
    <xdr:from>
      <xdr:col>39</xdr:col>
      <xdr:colOff>9525</xdr:colOff>
      <xdr:row>21</xdr:row>
      <xdr:rowOff>0</xdr:rowOff>
    </xdr:from>
    <xdr:to>
      <xdr:col>39</xdr:col>
      <xdr:colOff>19050</xdr:colOff>
      <xdr:row>25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12896850" y="3486150"/>
          <a:ext cx="9525" cy="647700"/>
        </a:xfrm>
        <a:prstGeom prst="bentConnector3">
          <a:avLst>
            <a:gd name="adj1" fmla="val 1800000"/>
            <a:gd name="adj2" fmla="val -538462"/>
            <a:gd name="adj3" fmla="val -1176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21</xdr:row>
      <xdr:rowOff>0</xdr:rowOff>
    </xdr:from>
    <xdr:to>
      <xdr:col>39</xdr:col>
      <xdr:colOff>19050</xdr:colOff>
      <xdr:row>28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12896850" y="3486150"/>
          <a:ext cx="9525" cy="1133475"/>
        </a:xfrm>
        <a:prstGeom prst="bentConnector3">
          <a:avLst>
            <a:gd name="adj1" fmla="val 1800000"/>
            <a:gd name="adj2" fmla="val -307694"/>
            <a:gd name="adj3" fmla="val -1176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13</xdr:row>
      <xdr:rowOff>0</xdr:rowOff>
    </xdr:from>
    <xdr:to>
      <xdr:col>47</xdr:col>
      <xdr:colOff>9525</xdr:colOff>
      <xdr:row>15</xdr:row>
      <xdr:rowOff>0</xdr:rowOff>
    </xdr:to>
    <xdr:sp textlink="F13">
      <xdr:nvSpPr>
        <xdr:cNvPr id="1" name="AutoShape 1"/>
        <xdr:cNvSpPr>
          <a:spLocks/>
        </xdr:cNvSpPr>
      </xdr:nvSpPr>
      <xdr:spPr>
        <a:xfrm>
          <a:off x="12601575" y="2190750"/>
          <a:ext cx="14382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Current Estimate    35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24</xdr:col>
      <xdr:colOff>0</xdr:colOff>
      <xdr:row>22</xdr:row>
      <xdr:rowOff>0</xdr:rowOff>
    </xdr:to>
    <xdr:sp textlink="F14">
      <xdr:nvSpPr>
        <xdr:cNvPr id="2" name="AutoShape 2"/>
        <xdr:cNvSpPr>
          <a:spLocks/>
        </xdr:cNvSpPr>
      </xdr:nvSpPr>
      <xdr:spPr>
        <a:xfrm>
          <a:off x="9029700" y="4476750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Deformable mirrors  21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42</xdr:col>
      <xdr:colOff>9525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9886950" y="2514600"/>
          <a:ext cx="3438525" cy="1962150"/>
        </a:xfrm>
        <a:prstGeom prst="bentConnector3">
          <a:avLst>
            <a:gd name="adj1" fmla="val 49231"/>
            <a:gd name="adj2" fmla="val -64537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24</xdr:col>
      <xdr:colOff>0</xdr:colOff>
      <xdr:row>29</xdr:row>
      <xdr:rowOff>0</xdr:rowOff>
    </xdr:to>
    <xdr:sp textlink="F16">
      <xdr:nvSpPr>
        <xdr:cNvPr id="4" name="AutoShape 4"/>
        <xdr:cNvSpPr>
          <a:spLocks/>
        </xdr:cNvSpPr>
      </xdr:nvSpPr>
      <xdr:spPr>
        <a:xfrm>
          <a:off x="8886825" y="561022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Un/incorrect calibration of actuator gains 5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 textlink="F15">
      <xdr:nvSpPr>
        <xdr:cNvPr id="5" name="AutoShape 5"/>
        <xdr:cNvSpPr>
          <a:spLocks/>
        </xdr:cNvSpPr>
      </xdr:nvSpPr>
      <xdr:spPr>
        <a:xfrm>
          <a:off x="8886825" y="512445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Incorrect measurement of figure of woofer DM 20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744200" y="4638675"/>
          <a:ext cx="9525" cy="647700"/>
        </a:xfrm>
        <a:prstGeom prst="bentConnector3">
          <a:avLst>
            <a:gd name="adj1" fmla="val 1800000"/>
            <a:gd name="adj2" fmla="val -538462"/>
            <a:gd name="adj3" fmla="val -980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744200" y="4638675"/>
          <a:ext cx="9525" cy="1133475"/>
        </a:xfrm>
        <a:prstGeom prst="bentConnector3">
          <a:avLst>
            <a:gd name="adj1" fmla="val 1800000"/>
            <a:gd name="adj2" fmla="val -307694"/>
            <a:gd name="adj3" fmla="val -980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 textlink="F17">
      <xdr:nvSpPr>
        <xdr:cNvPr id="8" name="AutoShape 8"/>
        <xdr:cNvSpPr>
          <a:spLocks/>
        </xdr:cNvSpPr>
      </xdr:nvSpPr>
      <xdr:spPr>
        <a:xfrm>
          <a:off x="8886825" y="609600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Dynamic errors 5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31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744200" y="4638675"/>
          <a:ext cx="9525" cy="1619250"/>
        </a:xfrm>
        <a:prstGeom prst="bentConnector3">
          <a:avLst>
            <a:gd name="adj1" fmla="val 1800000"/>
            <a:gd name="adj2" fmla="val -215384"/>
            <a:gd name="adj3" fmla="val -980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39</xdr:col>
      <xdr:colOff>9525</xdr:colOff>
      <xdr:row>22</xdr:row>
      <xdr:rowOff>0</xdr:rowOff>
    </xdr:to>
    <xdr:sp textlink="F18">
      <xdr:nvSpPr>
        <xdr:cNvPr id="10" name="AutoShape 10"/>
        <xdr:cNvSpPr>
          <a:spLocks/>
        </xdr:cNvSpPr>
      </xdr:nvSpPr>
      <xdr:spPr>
        <a:xfrm>
          <a:off x="11172825" y="4476750"/>
          <a:ext cx="172402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Wavefront sensors  27</a:t>
          </a:r>
        </a:p>
      </xdr:txBody>
    </xdr:sp>
    <xdr:clientData/>
  </xdr:twoCellAnchor>
  <xdr:twoCellAnchor>
    <xdr:from>
      <xdr:col>33</xdr:col>
      <xdr:colOff>9525</xdr:colOff>
      <xdr:row>15</xdr:row>
      <xdr:rowOff>0</xdr:rowOff>
    </xdr:from>
    <xdr:to>
      <xdr:col>42</xdr:col>
      <xdr:colOff>9525</xdr:colOff>
      <xdr:row>20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12039600" y="2514600"/>
          <a:ext cx="1285875" cy="1962150"/>
        </a:xfrm>
        <a:prstGeom prst="bentConnector3">
          <a:avLst>
            <a:gd name="adj1" fmla="val 49231"/>
            <a:gd name="adj2" fmla="val -172648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54</xdr:col>
      <xdr:colOff>0</xdr:colOff>
      <xdr:row>22</xdr:row>
      <xdr:rowOff>0</xdr:rowOff>
    </xdr:to>
    <xdr:sp textlink="F21">
      <xdr:nvSpPr>
        <xdr:cNvPr id="12" name="AutoShape 12"/>
        <xdr:cNvSpPr>
          <a:spLocks/>
        </xdr:cNvSpPr>
      </xdr:nvSpPr>
      <xdr:spPr>
        <a:xfrm>
          <a:off x="13315950" y="4476750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Other  7</a:t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48</xdr:col>
      <xdr:colOff>0</xdr:colOff>
      <xdr:row>20</xdr:row>
      <xdr:rowOff>0</xdr:rowOff>
    </xdr:to>
    <xdr:sp>
      <xdr:nvSpPr>
        <xdr:cNvPr id="13" name="AutoShape 13"/>
        <xdr:cNvSpPr>
          <a:spLocks/>
        </xdr:cNvSpPr>
      </xdr:nvSpPr>
      <xdr:spPr>
        <a:xfrm rot="16200000" flipH="1">
          <a:off x="13325475" y="2514600"/>
          <a:ext cx="847725" cy="1962150"/>
        </a:xfrm>
        <a:prstGeom prst="bentConnector3">
          <a:avLst>
            <a:gd name="adj1" fmla="val 49231"/>
            <a:gd name="adj2" fmla="val 262337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69</xdr:col>
      <xdr:colOff>0</xdr:colOff>
      <xdr:row>22</xdr:row>
      <xdr:rowOff>0</xdr:rowOff>
    </xdr:to>
    <xdr:sp textlink="F22">
      <xdr:nvSpPr>
        <xdr:cNvPr id="14" name="AutoShape 14"/>
        <xdr:cNvSpPr>
          <a:spLocks/>
        </xdr:cNvSpPr>
      </xdr:nvSpPr>
      <xdr:spPr>
        <a:xfrm>
          <a:off x="15459075" y="4476750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Error Term 4  0</a:t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63</xdr:col>
      <xdr:colOff>0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 rot="16200000" flipH="1">
          <a:off x="13325475" y="2514600"/>
          <a:ext cx="2990850" cy="1962150"/>
        </a:xfrm>
        <a:prstGeom prst="bentConnector3">
          <a:avLst>
            <a:gd name="adj1" fmla="val 49231"/>
            <a:gd name="adj2" fmla="val 74263"/>
            <a:gd name="adj3" fmla="val -186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39</xdr:col>
      <xdr:colOff>9525</xdr:colOff>
      <xdr:row>29</xdr:row>
      <xdr:rowOff>0</xdr:rowOff>
    </xdr:to>
    <xdr:sp textlink="F20">
      <xdr:nvSpPr>
        <xdr:cNvPr id="16" name="AutoShape 16"/>
        <xdr:cNvSpPr>
          <a:spLocks/>
        </xdr:cNvSpPr>
      </xdr:nvSpPr>
      <xdr:spPr>
        <a:xfrm>
          <a:off x="11039475" y="561022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Geometery uncertainties 10</a:t>
          </a:r>
        </a:p>
      </xdr:txBody>
    </xdr:sp>
    <xdr:clientData/>
  </xdr:twoCellAnchor>
  <xdr:twoCellAnchor>
    <xdr:from>
      <xdr:col>26</xdr:col>
      <xdr:colOff>9525</xdr:colOff>
      <xdr:row>24</xdr:row>
      <xdr:rowOff>0</xdr:rowOff>
    </xdr:from>
    <xdr:to>
      <xdr:col>39</xdr:col>
      <xdr:colOff>9525</xdr:colOff>
      <xdr:row>26</xdr:row>
      <xdr:rowOff>0</xdr:rowOff>
    </xdr:to>
    <xdr:sp textlink="F19">
      <xdr:nvSpPr>
        <xdr:cNvPr id="17" name="AutoShape 17"/>
        <xdr:cNvSpPr>
          <a:spLocks/>
        </xdr:cNvSpPr>
      </xdr:nvSpPr>
      <xdr:spPr>
        <a:xfrm>
          <a:off x="11039475" y="512445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Incorrect non-linear gain curve calibration of HOWFS 25</a:t>
          </a:r>
        </a:p>
      </xdr:txBody>
    </xdr:sp>
    <xdr:clientData/>
  </xdr:twoCellAnchor>
  <xdr:twoCellAnchor>
    <xdr:from>
      <xdr:col>39</xdr:col>
      <xdr:colOff>9525</xdr:colOff>
      <xdr:row>21</xdr:row>
      <xdr:rowOff>0</xdr:rowOff>
    </xdr:from>
    <xdr:to>
      <xdr:col>39</xdr:col>
      <xdr:colOff>19050</xdr:colOff>
      <xdr:row>25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2896850" y="4638675"/>
          <a:ext cx="9525" cy="647700"/>
        </a:xfrm>
        <a:prstGeom prst="bentConnector3">
          <a:avLst>
            <a:gd name="adj1" fmla="val 1800000"/>
            <a:gd name="adj2" fmla="val -538462"/>
            <a:gd name="adj3" fmla="val -1176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21</xdr:row>
      <xdr:rowOff>0</xdr:rowOff>
    </xdr:from>
    <xdr:to>
      <xdr:col>39</xdr:col>
      <xdr:colOff>19050</xdr:colOff>
      <xdr:row>28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2896850" y="4638675"/>
          <a:ext cx="9525" cy="1133475"/>
        </a:xfrm>
        <a:prstGeom prst="bentConnector3">
          <a:avLst>
            <a:gd name="adj1" fmla="val 1800000"/>
            <a:gd name="adj2" fmla="val -307694"/>
            <a:gd name="adj3" fmla="val -1176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28">
      <selection activeCell="H21" sqref="H21"/>
    </sheetView>
  </sheetViews>
  <sheetFormatPr defaultColWidth="11.00390625" defaultRowHeight="12.75"/>
  <cols>
    <col min="1" max="1" width="15.75390625" style="0" customWidth="1"/>
    <col min="2" max="2" width="18.25390625" style="7" customWidth="1"/>
    <col min="3" max="3" width="15.875" style="7" customWidth="1"/>
    <col min="4" max="4" width="36.375" style="7" customWidth="1"/>
    <col min="5" max="6" width="9.875" style="0" customWidth="1"/>
    <col min="7" max="7" width="21.625" style="0" bestFit="1" customWidth="1"/>
    <col min="8" max="8" width="16.625" style="0" customWidth="1"/>
    <col min="9" max="9" width="30.375" style="7" bestFit="1" customWidth="1"/>
    <col min="10" max="10" width="57.625" style="7" bestFit="1" customWidth="1"/>
  </cols>
  <sheetData>
    <row r="1" ht="12.75"/>
    <row r="2" spans="1:7" ht="19.5">
      <c r="A2" s="1" t="s">
        <v>54</v>
      </c>
      <c r="B2" s="6"/>
      <c r="C2" s="6"/>
      <c r="D2" s="6"/>
      <c r="E2" s="1"/>
      <c r="F2" s="1"/>
      <c r="G2" s="1"/>
    </row>
    <row r="3" spans="1:2" ht="12.75">
      <c r="A3" t="s">
        <v>24</v>
      </c>
      <c r="B3" s="7" t="s">
        <v>72</v>
      </c>
    </row>
    <row r="4" spans="1:13" ht="25.5">
      <c r="A4" s="13" t="s">
        <v>51</v>
      </c>
      <c r="B4" s="14" t="s">
        <v>52</v>
      </c>
      <c r="C4" s="14" t="s">
        <v>59</v>
      </c>
      <c r="D4" s="14" t="s">
        <v>55</v>
      </c>
      <c r="E4" s="15" t="s">
        <v>195</v>
      </c>
      <c r="F4" s="15" t="s">
        <v>23</v>
      </c>
      <c r="G4" s="13" t="s">
        <v>122</v>
      </c>
      <c r="H4" s="13" t="s">
        <v>161</v>
      </c>
      <c r="I4" s="14" t="s">
        <v>132</v>
      </c>
      <c r="J4" s="14" t="s">
        <v>21</v>
      </c>
      <c r="K4" s="14"/>
      <c r="L4" s="14" t="s">
        <v>143</v>
      </c>
      <c r="M4" s="14" t="s">
        <v>144</v>
      </c>
    </row>
    <row r="5" spans="5:6" ht="12.75">
      <c r="E5" s="8"/>
      <c r="F5" s="8"/>
    </row>
    <row r="6" spans="1:13" ht="38.25">
      <c r="A6" s="5" t="s">
        <v>171</v>
      </c>
      <c r="B6" s="7" t="s">
        <v>53</v>
      </c>
      <c r="C6" s="7" t="s">
        <v>148</v>
      </c>
      <c r="D6" s="7" t="s">
        <v>60</v>
      </c>
      <c r="E6" s="8">
        <v>0.75</v>
      </c>
      <c r="F6" s="8"/>
      <c r="G6" t="s">
        <v>62</v>
      </c>
      <c r="H6" t="s">
        <v>162</v>
      </c>
      <c r="L6" t="s">
        <v>145</v>
      </c>
      <c r="M6" t="s">
        <v>142</v>
      </c>
    </row>
    <row r="7" spans="1:13" ht="12.75">
      <c r="A7" s="7"/>
      <c r="C7" s="7" t="s">
        <v>148</v>
      </c>
      <c r="D7" s="7" t="s">
        <v>61</v>
      </c>
      <c r="E7" s="8">
        <v>900</v>
      </c>
      <c r="F7" s="8"/>
      <c r="G7" t="s">
        <v>92</v>
      </c>
      <c r="H7" t="s">
        <v>162</v>
      </c>
      <c r="I7" s="7" t="s">
        <v>67</v>
      </c>
      <c r="L7" t="s">
        <v>145</v>
      </c>
      <c r="M7" t="s">
        <v>142</v>
      </c>
    </row>
    <row r="8" spans="1:9" ht="25.5">
      <c r="A8" s="7"/>
      <c r="C8" s="7" t="s">
        <v>148</v>
      </c>
      <c r="D8" s="7" t="s">
        <v>163</v>
      </c>
      <c r="E8" s="8">
        <v>0.35</v>
      </c>
      <c r="F8" s="8"/>
      <c r="G8" t="s">
        <v>62</v>
      </c>
      <c r="H8" t="s">
        <v>164</v>
      </c>
      <c r="I8" s="7" t="s">
        <v>118</v>
      </c>
    </row>
    <row r="9" spans="1:11" ht="38.25">
      <c r="A9" s="7"/>
      <c r="C9" s="7" t="s">
        <v>147</v>
      </c>
      <c r="D9" s="7" t="s">
        <v>177</v>
      </c>
      <c r="E9" s="8" t="s">
        <v>106</v>
      </c>
      <c r="F9" s="8"/>
      <c r="G9" t="s">
        <v>58</v>
      </c>
      <c r="H9" t="s">
        <v>166</v>
      </c>
      <c r="J9" s="7" t="s">
        <v>82</v>
      </c>
      <c r="K9" s="7" t="s">
        <v>83</v>
      </c>
    </row>
    <row r="10" spans="1:10" ht="38.25">
      <c r="A10" s="7"/>
      <c r="C10" s="7" t="s">
        <v>69</v>
      </c>
      <c r="D10" s="7" t="s">
        <v>70</v>
      </c>
      <c r="E10" s="8">
        <v>38</v>
      </c>
      <c r="F10" s="8">
        <v>35</v>
      </c>
      <c r="G10" t="s">
        <v>125</v>
      </c>
      <c r="H10" s="7" t="s">
        <v>186</v>
      </c>
      <c r="I10" s="7" t="s">
        <v>71</v>
      </c>
      <c r="J10" s="7" t="s">
        <v>178</v>
      </c>
    </row>
    <row r="11" spans="1:8" ht="12.75">
      <c r="A11" s="7"/>
      <c r="C11" s="7" t="s">
        <v>146</v>
      </c>
      <c r="D11" s="7" t="s">
        <v>192</v>
      </c>
      <c r="E11" s="8">
        <v>15</v>
      </c>
      <c r="F11" s="8"/>
      <c r="G11" t="s">
        <v>125</v>
      </c>
      <c r="H11" t="s">
        <v>183</v>
      </c>
    </row>
    <row r="12" spans="1:8" ht="12.75">
      <c r="A12" s="7"/>
      <c r="C12" s="7" t="s">
        <v>146</v>
      </c>
      <c r="D12" s="7" t="s">
        <v>56</v>
      </c>
      <c r="E12" s="8">
        <v>10</v>
      </c>
      <c r="F12" s="8"/>
      <c r="G12" t="s">
        <v>125</v>
      </c>
      <c r="H12" t="s">
        <v>164</v>
      </c>
    </row>
    <row r="13" spans="1:8" ht="12.75">
      <c r="A13" s="7"/>
      <c r="C13" s="7" t="s">
        <v>146</v>
      </c>
      <c r="D13" s="7" t="s">
        <v>193</v>
      </c>
      <c r="E13" s="8">
        <v>10</v>
      </c>
      <c r="F13" s="8">
        <v>25</v>
      </c>
      <c r="G13" t="s">
        <v>125</v>
      </c>
      <c r="H13" t="s">
        <v>194</v>
      </c>
    </row>
    <row r="14" spans="1:10" ht="51.75">
      <c r="A14" s="7"/>
      <c r="C14" s="7" t="s">
        <v>146</v>
      </c>
      <c r="D14" s="7" t="s">
        <v>57</v>
      </c>
      <c r="E14" s="8">
        <v>25</v>
      </c>
      <c r="F14" s="8"/>
      <c r="G14" t="s">
        <v>125</v>
      </c>
      <c r="H14" t="s">
        <v>164</v>
      </c>
      <c r="I14" s="7" t="s">
        <v>179</v>
      </c>
      <c r="J14" s="7" t="s">
        <v>107</v>
      </c>
    </row>
    <row r="15" spans="1:13" ht="39">
      <c r="A15" s="7"/>
      <c r="C15" s="7" t="s">
        <v>146</v>
      </c>
      <c r="D15" s="7" t="s">
        <v>80</v>
      </c>
      <c r="E15" s="8" t="s">
        <v>106</v>
      </c>
      <c r="F15" s="8"/>
      <c r="G15" t="s">
        <v>95</v>
      </c>
      <c r="H15" t="s">
        <v>165</v>
      </c>
      <c r="J15" s="7" t="s">
        <v>68</v>
      </c>
      <c r="L15" t="s">
        <v>141</v>
      </c>
      <c r="M15" t="s">
        <v>142</v>
      </c>
    </row>
    <row r="16" spans="1:13" ht="39">
      <c r="A16" s="7"/>
      <c r="C16" s="7" t="s">
        <v>146</v>
      </c>
      <c r="D16" s="7" t="s">
        <v>96</v>
      </c>
      <c r="E16" s="8" t="s">
        <v>106</v>
      </c>
      <c r="F16" s="8"/>
      <c r="G16" t="s">
        <v>97</v>
      </c>
      <c r="H16" t="s">
        <v>165</v>
      </c>
      <c r="J16" s="7" t="s">
        <v>68</v>
      </c>
      <c r="L16" t="s">
        <v>141</v>
      </c>
      <c r="M16" t="s">
        <v>142</v>
      </c>
    </row>
    <row r="17" spans="1:6" ht="12.75">
      <c r="A17" s="7"/>
      <c r="E17" s="8"/>
      <c r="F17" s="8"/>
    </row>
    <row r="18" spans="1:9" ht="25.5">
      <c r="A18" s="7"/>
      <c r="B18" s="7" t="s">
        <v>99</v>
      </c>
      <c r="C18" s="7" t="s">
        <v>148</v>
      </c>
      <c r="D18" s="7" t="s">
        <v>185</v>
      </c>
      <c r="E18" s="8">
        <v>25</v>
      </c>
      <c r="F18" s="8"/>
      <c r="G18" t="s">
        <v>125</v>
      </c>
      <c r="H18" t="s">
        <v>186</v>
      </c>
      <c r="I18" s="7" t="s">
        <v>37</v>
      </c>
    </row>
    <row r="19" spans="1:6" ht="12.75">
      <c r="A19" s="7"/>
      <c r="E19" s="8"/>
      <c r="F19" s="8"/>
    </row>
    <row r="20" spans="1:10" ht="25.5">
      <c r="A20" s="7"/>
      <c r="B20" s="7" t="s">
        <v>94</v>
      </c>
      <c r="C20" s="7" t="s">
        <v>148</v>
      </c>
      <c r="D20" s="7" t="s">
        <v>184</v>
      </c>
      <c r="E20" s="8" t="s">
        <v>109</v>
      </c>
      <c r="F20" s="8"/>
      <c r="G20" t="s">
        <v>62</v>
      </c>
      <c r="H20" t="s">
        <v>164</v>
      </c>
      <c r="I20" s="7" t="s">
        <v>118</v>
      </c>
      <c r="J20" s="7" t="s">
        <v>108</v>
      </c>
    </row>
    <row r="21" spans="1:11" ht="51.75">
      <c r="A21" s="7"/>
      <c r="C21" s="7" t="s">
        <v>147</v>
      </c>
      <c r="D21" s="7" t="s">
        <v>176</v>
      </c>
      <c r="E21" s="8" t="s">
        <v>106</v>
      </c>
      <c r="F21" s="8"/>
      <c r="G21" t="s">
        <v>58</v>
      </c>
      <c r="H21" t="s">
        <v>166</v>
      </c>
      <c r="J21" s="7" t="s">
        <v>64</v>
      </c>
      <c r="K21" s="7" t="s">
        <v>84</v>
      </c>
    </row>
    <row r="22" spans="1:10" ht="90.75">
      <c r="A22" s="7"/>
      <c r="C22" s="7" t="s">
        <v>180</v>
      </c>
      <c r="D22" s="7" t="s">
        <v>181</v>
      </c>
      <c r="E22" s="8" t="s">
        <v>106</v>
      </c>
      <c r="F22" s="8"/>
      <c r="G22" t="s">
        <v>182</v>
      </c>
      <c r="H22" t="s">
        <v>183</v>
      </c>
      <c r="J22" s="7" t="s">
        <v>63</v>
      </c>
    </row>
    <row r="23" spans="1:12" ht="25.5">
      <c r="A23" s="7"/>
      <c r="C23" s="7" t="s">
        <v>157</v>
      </c>
      <c r="D23" s="7" t="s">
        <v>20</v>
      </c>
      <c r="E23" s="9">
        <v>10</v>
      </c>
      <c r="F23" s="9"/>
      <c r="G23" t="s">
        <v>158</v>
      </c>
      <c r="H23" t="s">
        <v>165</v>
      </c>
      <c r="I23" s="7" t="s">
        <v>81</v>
      </c>
      <c r="L23" t="s">
        <v>141</v>
      </c>
    </row>
    <row r="24" spans="1:12" ht="25.5">
      <c r="A24" s="7"/>
      <c r="C24" s="7" t="s">
        <v>157</v>
      </c>
      <c r="D24" s="7" t="s">
        <v>159</v>
      </c>
      <c r="E24" s="8" t="s">
        <v>73</v>
      </c>
      <c r="F24" s="8"/>
      <c r="G24" t="s">
        <v>158</v>
      </c>
      <c r="H24" t="s">
        <v>165</v>
      </c>
      <c r="I24" s="7" t="s">
        <v>198</v>
      </c>
      <c r="J24" s="7" t="s">
        <v>22</v>
      </c>
      <c r="L24" t="s">
        <v>141</v>
      </c>
    </row>
    <row r="25" spans="1:12" ht="25.5">
      <c r="A25" s="7"/>
      <c r="C25" s="7" t="s">
        <v>160</v>
      </c>
      <c r="D25" s="7" t="s">
        <v>87</v>
      </c>
      <c r="E25" s="8" t="s">
        <v>74</v>
      </c>
      <c r="F25" s="8"/>
      <c r="G25" t="s">
        <v>158</v>
      </c>
      <c r="H25" t="s">
        <v>165</v>
      </c>
      <c r="I25" s="7" t="s">
        <v>198</v>
      </c>
      <c r="J25" s="7" t="s">
        <v>88</v>
      </c>
      <c r="L25" t="s">
        <v>141</v>
      </c>
    </row>
    <row r="26" spans="1:10" ht="39">
      <c r="A26" s="7"/>
      <c r="C26" s="7" t="s">
        <v>146</v>
      </c>
      <c r="D26" s="7" t="s">
        <v>65</v>
      </c>
      <c r="E26" s="8">
        <v>40</v>
      </c>
      <c r="F26" s="8"/>
      <c r="G26" t="s">
        <v>125</v>
      </c>
      <c r="H26" t="s">
        <v>186</v>
      </c>
      <c r="I26" s="7" t="s">
        <v>118</v>
      </c>
      <c r="J26" s="7" t="s">
        <v>66</v>
      </c>
    </row>
    <row r="27" spans="1:6" ht="12.75">
      <c r="A27" s="7"/>
      <c r="E27" s="8"/>
      <c r="F27" s="8"/>
    </row>
    <row r="28" spans="1:12" ht="25.5">
      <c r="A28" s="5" t="s">
        <v>187</v>
      </c>
      <c r="B28" s="7" t="s">
        <v>185</v>
      </c>
      <c r="C28" s="7" t="s">
        <v>148</v>
      </c>
      <c r="D28" s="7" t="s">
        <v>89</v>
      </c>
      <c r="E28" s="8" t="s">
        <v>110</v>
      </c>
      <c r="F28" s="8"/>
      <c r="G28" t="s">
        <v>62</v>
      </c>
      <c r="H28" t="s">
        <v>165</v>
      </c>
      <c r="I28" s="7" t="s">
        <v>118</v>
      </c>
      <c r="J28" s="7" t="s">
        <v>108</v>
      </c>
      <c r="L28" t="s">
        <v>141</v>
      </c>
    </row>
    <row r="29" spans="1:13" ht="25.5">
      <c r="A29" s="7"/>
      <c r="C29" s="7" t="s">
        <v>148</v>
      </c>
      <c r="D29" s="7" t="s">
        <v>90</v>
      </c>
      <c r="E29" s="8">
        <v>0.75</v>
      </c>
      <c r="F29" s="8"/>
      <c r="G29" t="s">
        <v>62</v>
      </c>
      <c r="H29" t="s">
        <v>162</v>
      </c>
      <c r="I29" s="7" t="s">
        <v>118</v>
      </c>
      <c r="L29" t="s">
        <v>145</v>
      </c>
      <c r="M29" t="s">
        <v>142</v>
      </c>
    </row>
    <row r="30" spans="1:11" ht="39">
      <c r="A30" s="7"/>
      <c r="C30" s="7" t="s">
        <v>147</v>
      </c>
      <c r="D30" s="7" t="s">
        <v>93</v>
      </c>
      <c r="E30" s="8" t="s">
        <v>106</v>
      </c>
      <c r="F30" s="8"/>
      <c r="G30" t="s">
        <v>58</v>
      </c>
      <c r="H30" t="s">
        <v>166</v>
      </c>
      <c r="J30" s="7" t="s">
        <v>111</v>
      </c>
      <c r="K30" s="7" t="s">
        <v>83</v>
      </c>
    </row>
    <row r="31" spans="1:13" ht="25.5">
      <c r="A31" s="7"/>
      <c r="C31" s="7" t="s">
        <v>146</v>
      </c>
      <c r="D31" s="7" t="s">
        <v>191</v>
      </c>
      <c r="E31" s="8">
        <v>30</v>
      </c>
      <c r="F31" s="8"/>
      <c r="G31" t="s">
        <v>125</v>
      </c>
      <c r="H31" s="7" t="s">
        <v>165</v>
      </c>
      <c r="I31" s="7" t="s">
        <v>118</v>
      </c>
      <c r="J31" s="7" t="s">
        <v>91</v>
      </c>
      <c r="L31" t="s">
        <v>141</v>
      </c>
      <c r="M31" s="7" t="s">
        <v>142</v>
      </c>
    </row>
    <row r="32" spans="1:6" ht="12.75">
      <c r="A32" s="7"/>
      <c r="E32" s="8"/>
      <c r="F32" s="8"/>
    </row>
    <row r="33" spans="1:10" ht="25.5">
      <c r="A33" s="5" t="s">
        <v>149</v>
      </c>
      <c r="B33" s="7" t="s">
        <v>170</v>
      </c>
      <c r="C33" s="7" t="s">
        <v>149</v>
      </c>
      <c r="D33" s="7" t="s">
        <v>152</v>
      </c>
      <c r="E33" s="8" t="s">
        <v>106</v>
      </c>
      <c r="F33" s="8"/>
      <c r="G33" t="s">
        <v>62</v>
      </c>
      <c r="H33" t="s">
        <v>164</v>
      </c>
      <c r="I33" s="7" t="s">
        <v>198</v>
      </c>
      <c r="J33" s="7" t="s">
        <v>119</v>
      </c>
    </row>
    <row r="34" spans="1:9" ht="12.75">
      <c r="A34" s="7"/>
      <c r="D34" s="7" t="s">
        <v>150</v>
      </c>
      <c r="E34" s="8" t="s">
        <v>106</v>
      </c>
      <c r="F34" s="8"/>
      <c r="G34" t="s">
        <v>62</v>
      </c>
      <c r="H34" t="s">
        <v>164</v>
      </c>
      <c r="I34" s="7" t="s">
        <v>198</v>
      </c>
    </row>
    <row r="35" spans="1:10" ht="51.75">
      <c r="A35" s="7"/>
      <c r="D35" s="7" t="s">
        <v>151</v>
      </c>
      <c r="E35" s="8" t="s">
        <v>106</v>
      </c>
      <c r="F35" s="8"/>
      <c r="G35" t="s">
        <v>62</v>
      </c>
      <c r="H35" t="s">
        <v>164</v>
      </c>
      <c r="I35" s="7" t="s">
        <v>198</v>
      </c>
      <c r="J35" s="7" t="s">
        <v>77</v>
      </c>
    </row>
    <row r="36" spans="1:9" ht="12.75">
      <c r="A36" s="7"/>
      <c r="D36" s="7" t="s">
        <v>153</v>
      </c>
      <c r="E36" s="8" t="s">
        <v>106</v>
      </c>
      <c r="F36" s="8"/>
      <c r="G36" t="s">
        <v>62</v>
      </c>
      <c r="H36" t="s">
        <v>164</v>
      </c>
      <c r="I36" s="7" t="s">
        <v>198</v>
      </c>
    </row>
    <row r="37" spans="1:9" ht="12.75">
      <c r="A37" s="7"/>
      <c r="D37" s="7" t="s">
        <v>154</v>
      </c>
      <c r="E37" s="8" t="s">
        <v>106</v>
      </c>
      <c r="F37" s="8"/>
      <c r="G37" t="s">
        <v>62</v>
      </c>
      <c r="H37" t="s">
        <v>164</v>
      </c>
      <c r="I37" s="7" t="s">
        <v>198</v>
      </c>
    </row>
    <row r="38" spans="1:6" ht="12.75">
      <c r="A38" s="7"/>
      <c r="E38" s="8"/>
      <c r="F38" s="8"/>
    </row>
    <row r="39" spans="1:9" ht="25.5">
      <c r="A39" s="5" t="s">
        <v>155</v>
      </c>
      <c r="B39" s="7" t="s">
        <v>170</v>
      </c>
      <c r="C39" s="7" t="s">
        <v>156</v>
      </c>
      <c r="D39" s="7" t="s">
        <v>168</v>
      </c>
      <c r="E39" s="10">
        <v>0.3</v>
      </c>
      <c r="F39" s="10"/>
      <c r="G39" t="s">
        <v>169</v>
      </c>
      <c r="H39" t="s">
        <v>167</v>
      </c>
      <c r="I39" s="7" t="s">
        <v>120</v>
      </c>
    </row>
    <row r="40" spans="1:6" ht="12.75">
      <c r="A40" s="7"/>
      <c r="E40" s="8"/>
      <c r="F40" s="8"/>
    </row>
    <row r="41" spans="1:10" ht="25.5">
      <c r="A41" s="5" t="s">
        <v>174</v>
      </c>
      <c r="B41" s="7" t="s">
        <v>101</v>
      </c>
      <c r="C41" s="7" t="s">
        <v>102</v>
      </c>
      <c r="D41" s="7" t="s">
        <v>103</v>
      </c>
      <c r="E41" s="8" t="s">
        <v>106</v>
      </c>
      <c r="F41" s="8"/>
      <c r="G41" t="s">
        <v>125</v>
      </c>
      <c r="H41" t="s">
        <v>186</v>
      </c>
      <c r="J41" s="7" t="s">
        <v>112</v>
      </c>
    </row>
    <row r="42" spans="1:11" ht="103.5">
      <c r="A42" s="7"/>
      <c r="C42" s="7" t="s">
        <v>147</v>
      </c>
      <c r="D42" s="7" t="s">
        <v>104</v>
      </c>
      <c r="E42" s="8" t="s">
        <v>106</v>
      </c>
      <c r="F42" s="8"/>
      <c r="G42" t="s">
        <v>58</v>
      </c>
      <c r="H42" t="s">
        <v>166</v>
      </c>
      <c r="J42" s="7" t="s">
        <v>112</v>
      </c>
      <c r="K42" s="7" t="s">
        <v>85</v>
      </c>
    </row>
    <row r="43" spans="1:10" ht="25.5">
      <c r="A43" s="7"/>
      <c r="B43" s="7" t="s">
        <v>100</v>
      </c>
      <c r="C43" s="7" t="s">
        <v>146</v>
      </c>
      <c r="D43" s="7" t="s">
        <v>105</v>
      </c>
      <c r="E43" s="8" t="s">
        <v>106</v>
      </c>
      <c r="F43" s="8"/>
      <c r="G43" t="s">
        <v>106</v>
      </c>
      <c r="H43" t="s">
        <v>186</v>
      </c>
      <c r="J43" s="7" t="s">
        <v>112</v>
      </c>
    </row>
    <row r="44" spans="1:6" ht="12.75">
      <c r="A44" s="7"/>
      <c r="E44" s="8"/>
      <c r="F44" s="8"/>
    </row>
    <row r="45" spans="1:9" ht="25.5">
      <c r="A45" s="5" t="s">
        <v>175</v>
      </c>
      <c r="B45" s="7" t="s">
        <v>170</v>
      </c>
      <c r="C45" s="7" t="s">
        <v>188</v>
      </c>
      <c r="D45" s="7" t="s">
        <v>189</v>
      </c>
      <c r="E45" s="8" t="s">
        <v>106</v>
      </c>
      <c r="F45" s="8"/>
      <c r="G45" t="s">
        <v>158</v>
      </c>
      <c r="H45" t="s">
        <v>186</v>
      </c>
      <c r="I45" s="7" t="s">
        <v>75</v>
      </c>
    </row>
    <row r="46" spans="1:9" ht="12.75">
      <c r="A46" s="7"/>
      <c r="D46" s="7" t="s">
        <v>190</v>
      </c>
      <c r="E46" s="8" t="s">
        <v>106</v>
      </c>
      <c r="F46" s="8"/>
      <c r="G46" t="s">
        <v>158</v>
      </c>
      <c r="H46" t="s">
        <v>186</v>
      </c>
      <c r="I46" s="7" t="s">
        <v>75</v>
      </c>
    </row>
    <row r="47" spans="1:6" ht="12.75">
      <c r="A47" s="7"/>
      <c r="E47" s="8"/>
      <c r="F47" s="8"/>
    </row>
    <row r="48" spans="1:9" ht="25.5">
      <c r="A48" s="5" t="s">
        <v>172</v>
      </c>
      <c r="B48" s="7" t="s">
        <v>170</v>
      </c>
      <c r="C48" s="7" t="s">
        <v>196</v>
      </c>
      <c r="D48" s="7" t="s">
        <v>201</v>
      </c>
      <c r="E48" s="8" t="s">
        <v>106</v>
      </c>
      <c r="F48" s="8"/>
      <c r="G48" s="7" t="s">
        <v>197</v>
      </c>
      <c r="H48" t="s">
        <v>167</v>
      </c>
      <c r="I48" s="7" t="s">
        <v>78</v>
      </c>
    </row>
    <row r="49" spans="1:9" ht="25.5">
      <c r="A49" s="7"/>
      <c r="D49" s="7" t="s">
        <v>199</v>
      </c>
      <c r="E49" s="8" t="s">
        <v>106</v>
      </c>
      <c r="F49" s="8"/>
      <c r="G49" s="7" t="s">
        <v>197</v>
      </c>
      <c r="H49" t="s">
        <v>167</v>
      </c>
      <c r="I49" s="7" t="s">
        <v>78</v>
      </c>
    </row>
    <row r="50" spans="1:9" ht="25.5">
      <c r="A50" s="7"/>
      <c r="D50" s="7" t="s">
        <v>200</v>
      </c>
      <c r="E50" s="8" t="s">
        <v>106</v>
      </c>
      <c r="F50" s="8"/>
      <c r="G50" t="s">
        <v>197</v>
      </c>
      <c r="H50" s="7" t="s">
        <v>167</v>
      </c>
      <c r="I50" s="7" t="s">
        <v>78</v>
      </c>
    </row>
    <row r="51" spans="1:8" ht="12.75">
      <c r="A51" s="7"/>
      <c r="E51" s="8"/>
      <c r="F51" s="8"/>
      <c r="H51" s="7"/>
    </row>
    <row r="52" spans="1:9" ht="25.5">
      <c r="A52" s="5" t="s">
        <v>173</v>
      </c>
      <c r="E52" s="8" t="s">
        <v>106</v>
      </c>
      <c r="F52" s="8"/>
      <c r="G52" t="s">
        <v>79</v>
      </c>
      <c r="H52" t="s">
        <v>98</v>
      </c>
      <c r="I52" s="7" t="s">
        <v>76</v>
      </c>
    </row>
    <row r="53" ht="12.75">
      <c r="A53" s="7"/>
    </row>
    <row r="54" ht="12.75">
      <c r="A54" s="7"/>
    </row>
    <row r="55" spans="1:10" ht="25.5">
      <c r="A55" s="7" t="s">
        <v>86</v>
      </c>
      <c r="J55" s="7" t="s">
        <v>133</v>
      </c>
    </row>
    <row r="56" ht="12.75">
      <c r="A56" s="7"/>
    </row>
    <row r="57" ht="12.75">
      <c r="J57" s="7" t="s">
        <v>134</v>
      </c>
    </row>
    <row r="59" spans="1:10" ht="12.75">
      <c r="A59" s="4" t="s">
        <v>136</v>
      </c>
      <c r="G59" t="s">
        <v>137</v>
      </c>
      <c r="H59" t="s">
        <v>164</v>
      </c>
      <c r="J59" s="5" t="s">
        <v>135</v>
      </c>
    </row>
    <row r="61" ht="12.75">
      <c r="J61" s="7" t="s">
        <v>138</v>
      </c>
    </row>
    <row r="63" spans="1:10" ht="12.75">
      <c r="A63" s="4" t="s">
        <v>136</v>
      </c>
      <c r="G63" t="s">
        <v>140</v>
      </c>
      <c r="H63" t="s">
        <v>166</v>
      </c>
      <c r="J63" s="5" t="s">
        <v>139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C38" sqref="C38"/>
    </sheetView>
  </sheetViews>
  <sheetFormatPr defaultColWidth="11.00390625" defaultRowHeight="12.75"/>
  <cols>
    <col min="1" max="1" width="16.875" style="0" customWidth="1"/>
    <col min="2" max="2" width="11.75390625" style="0" bestFit="1" customWidth="1"/>
    <col min="5" max="5" width="23.875" style="0" bestFit="1" customWidth="1"/>
    <col min="6" max="6" width="23.875" style="0" hidden="1" customWidth="1"/>
    <col min="7" max="7" width="34.625" style="0" customWidth="1"/>
    <col min="8" max="235" width="1.875" style="0" customWidth="1"/>
  </cols>
  <sheetData>
    <row r="3" spans="1:7" ht="19.5">
      <c r="A3" s="1" t="s">
        <v>121</v>
      </c>
      <c r="B3" s="1"/>
      <c r="C3" s="1"/>
      <c r="D3" s="1"/>
      <c r="E3" s="1" t="str">
        <f ca="1">MID(CELL("filename",A1),FIND("]",CELL("filename",A1))+1,256)</f>
        <v>Example Tree</v>
      </c>
      <c r="F3" s="1"/>
      <c r="G3" s="1"/>
    </row>
    <row r="5" spans="1:5" ht="12.75">
      <c r="A5" t="s">
        <v>122</v>
      </c>
      <c r="E5" s="3" t="s">
        <v>125</v>
      </c>
    </row>
    <row r="7" spans="1:5" ht="12.75">
      <c r="A7" t="s">
        <v>126</v>
      </c>
      <c r="C7" s="3">
        <v>35</v>
      </c>
      <c r="D7" s="3"/>
      <c r="E7" t="str">
        <f>$E$5</f>
        <v>nm, RMS</v>
      </c>
    </row>
    <row r="8" spans="1:5" ht="12.75">
      <c r="A8" t="s">
        <v>124</v>
      </c>
      <c r="C8" s="2">
        <f>IF(C24&lt;C7,SQRT(C7^2-C24^2),"Budget not met")</f>
        <v>15.620499351813308</v>
      </c>
      <c r="D8" s="2"/>
      <c r="E8" t="str">
        <f>$E$5</f>
        <v>nm, RMS</v>
      </c>
    </row>
    <row r="11" ht="12.75">
      <c r="G11" s="4" t="s">
        <v>132</v>
      </c>
    </row>
    <row r="12" spans="1:4" ht="12.75">
      <c r="A12" s="4" t="s">
        <v>127</v>
      </c>
      <c r="B12" s="4"/>
      <c r="C12" s="4" t="s">
        <v>50</v>
      </c>
      <c r="D12" s="4"/>
    </row>
    <row r="13" ht="12.75">
      <c r="F13" t="str">
        <f>A24&amp;"    "&amp;ROUND(C24,0)</f>
        <v>Current Estimate    31</v>
      </c>
    </row>
    <row r="14" spans="1:6" ht="12.75">
      <c r="A14" s="3" t="s">
        <v>128</v>
      </c>
      <c r="B14" s="3"/>
      <c r="C14" s="3">
        <f>SQRT(SUMSQ(D15:D17))</f>
        <v>6.782329983125268</v>
      </c>
      <c r="D14" s="3"/>
      <c r="E14" t="str">
        <f aca="true" t="shared" si="0" ref="E14:E22">$E$5</f>
        <v>nm, RMS</v>
      </c>
      <c r="F14" t="str">
        <f>A14&amp;" "&amp;B14&amp;" "&amp;ROUND(C14,0)</f>
        <v>Error Term 1  7</v>
      </c>
    </row>
    <row r="15" spans="1:6" ht="12.75">
      <c r="A15" s="3"/>
      <c r="B15" s="3" t="s">
        <v>113</v>
      </c>
      <c r="C15" s="3"/>
      <c r="D15" s="3">
        <v>3</v>
      </c>
      <c r="E15" t="str">
        <f t="shared" si="0"/>
        <v>nm, RMS</v>
      </c>
      <c r="F15" t="str">
        <f>A15&amp;" "&amp;B15&amp;" "&amp;ROUND(D15,0)</f>
        <v> Error Term 1a 3</v>
      </c>
    </row>
    <row r="16" spans="1:6" ht="12.75">
      <c r="A16" s="3"/>
      <c r="B16" s="3" t="s">
        <v>114</v>
      </c>
      <c r="C16" s="3"/>
      <c r="D16" s="3">
        <v>6</v>
      </c>
      <c r="E16" t="str">
        <f t="shared" si="0"/>
        <v>nm, RMS</v>
      </c>
      <c r="F16" t="str">
        <f>A16&amp;" "&amp;B16&amp;" "&amp;ROUND(D16,0)</f>
        <v> Error Term 1b 6</v>
      </c>
    </row>
    <row r="17" spans="1:6" ht="12.75">
      <c r="A17" s="3"/>
      <c r="B17" s="3" t="s">
        <v>115</v>
      </c>
      <c r="C17" s="3"/>
      <c r="D17" s="3">
        <v>1</v>
      </c>
      <c r="E17" t="str">
        <f t="shared" si="0"/>
        <v>nm, RMS</v>
      </c>
      <c r="F17" t="str">
        <f>A17&amp;" "&amp;B17&amp;" "&amp;ROUND(D17,0)</f>
        <v> Error Term 1c 1</v>
      </c>
    </row>
    <row r="18" spans="1:6" ht="12.75">
      <c r="A18" s="3" t="s">
        <v>129</v>
      </c>
      <c r="B18" s="3"/>
      <c r="C18" s="3">
        <f>SQRT(SUMSQ(D19:D20))</f>
        <v>27.018512172212592</v>
      </c>
      <c r="D18" s="3"/>
      <c r="E18" t="str">
        <f t="shared" si="0"/>
        <v>nm, RMS</v>
      </c>
      <c r="F18" t="str">
        <f>A18&amp;" "&amp;B18&amp;" "&amp;ROUND(C18,0)</f>
        <v>Error Term 2  27</v>
      </c>
    </row>
    <row r="19" spans="1:6" ht="12.75">
      <c r="A19" s="3"/>
      <c r="B19" s="3" t="s">
        <v>116</v>
      </c>
      <c r="C19" s="3"/>
      <c r="D19" s="3">
        <v>17</v>
      </c>
      <c r="E19" t="str">
        <f t="shared" si="0"/>
        <v>nm, RMS</v>
      </c>
      <c r="F19" t="str">
        <f>A19&amp;" "&amp;B19&amp;" "&amp;ROUND(D19,0)</f>
        <v> Error Term 2a 17</v>
      </c>
    </row>
    <row r="20" spans="1:6" ht="12.75">
      <c r="A20" s="3"/>
      <c r="B20" s="3" t="s">
        <v>117</v>
      </c>
      <c r="C20" s="3"/>
      <c r="D20" s="3">
        <v>21</v>
      </c>
      <c r="E20" t="str">
        <f t="shared" si="0"/>
        <v>nm, RMS</v>
      </c>
      <c r="F20" t="str">
        <f>A20&amp;" "&amp;B20&amp;" "&amp;ROUND(D20,0)</f>
        <v> Error Term 2b 21</v>
      </c>
    </row>
    <row r="21" spans="1:6" ht="12.75">
      <c r="A21" s="3" t="s">
        <v>130</v>
      </c>
      <c r="B21" s="3"/>
      <c r="C21" s="3">
        <v>14</v>
      </c>
      <c r="D21" s="3"/>
      <c r="E21" t="str">
        <f t="shared" si="0"/>
        <v>nm, RMS</v>
      </c>
      <c r="F21" t="str">
        <f>A21&amp;" "&amp;B21&amp;" "&amp;ROUND(C21,0)</f>
        <v>Error Term 3  14</v>
      </c>
    </row>
    <row r="22" spans="1:6" ht="12.75">
      <c r="A22" s="3" t="s">
        <v>131</v>
      </c>
      <c r="B22" s="3"/>
      <c r="C22" s="3">
        <v>3</v>
      </c>
      <c r="D22" s="3"/>
      <c r="E22" t="str">
        <f t="shared" si="0"/>
        <v>nm, RMS</v>
      </c>
      <c r="F22" t="str">
        <f>A22&amp;" "&amp;B22&amp;" "&amp;ROUND(C22,0)</f>
        <v>Error Term 4  3</v>
      </c>
    </row>
    <row r="24" spans="1:5" ht="12.75">
      <c r="A24" s="4" t="s">
        <v>123</v>
      </c>
      <c r="B24" s="4"/>
      <c r="C24" s="12">
        <f>SQRT(SUMSQ(C14:C22))</f>
        <v>31.32091952673165</v>
      </c>
      <c r="D24" s="11"/>
      <c r="E24" t="str">
        <f>$E$5</f>
        <v>nm, RMS</v>
      </c>
    </row>
  </sheetData>
  <conditionalFormatting sqref="C24:D24">
    <cfRule type="cellIs" priority="1" dxfId="0" operator="greaterThan" stopIfTrue="1">
      <formula>$C$7</formula>
    </cfRule>
  </conditionalFormatting>
  <conditionalFormatting sqref="C8:D8">
    <cfRule type="expression" priority="2" dxfId="0" stopIfTrue="1">
      <formula>$C$24&gt;$C$7</formula>
    </cfRule>
    <cfRule type="cellIs" priority="3" dxfId="1" operator="greaterThanOr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B32" sqref="B32"/>
    </sheetView>
  </sheetViews>
  <sheetFormatPr defaultColWidth="11.00390625" defaultRowHeight="12.75"/>
  <cols>
    <col min="1" max="1" width="7.625" style="0" customWidth="1"/>
    <col min="2" max="2" width="37.75390625" style="0" bestFit="1" customWidth="1"/>
    <col min="5" max="5" width="15.375" style="0" bestFit="1" customWidth="1"/>
    <col min="6" max="6" width="23.875" style="0" hidden="1" customWidth="1"/>
    <col min="7" max="7" width="26.375" style="7" customWidth="1"/>
    <col min="8" max="235" width="1.875" style="0" customWidth="1"/>
  </cols>
  <sheetData>
    <row r="3" spans="1:7" ht="19.5">
      <c r="A3" s="1" t="s">
        <v>121</v>
      </c>
      <c r="B3" s="1"/>
      <c r="C3" s="1"/>
      <c r="D3" s="1"/>
      <c r="E3" s="1" t="str">
        <f ca="1">MID(CELL("filename",A1),FIND("]",CELL("filename",A1))+1,256)</f>
        <v>Go-To Errors</v>
      </c>
      <c r="F3" s="1"/>
      <c r="G3" s="6"/>
    </row>
    <row r="5" spans="1:5" ht="12.75">
      <c r="A5" t="s">
        <v>122</v>
      </c>
      <c r="E5" s="3" t="s">
        <v>125</v>
      </c>
    </row>
    <row r="7" spans="1:5" ht="12.75">
      <c r="A7" t="s">
        <v>126</v>
      </c>
      <c r="C7" s="3">
        <v>35</v>
      </c>
      <c r="D7" s="3"/>
      <c r="E7" t="str">
        <f>$E$5</f>
        <v>nm, RMS</v>
      </c>
    </row>
    <row r="8" spans="1:5" ht="12.75">
      <c r="A8" t="s">
        <v>124</v>
      </c>
      <c r="C8" s="2">
        <f>IF(C24&lt;C7,SQRT(C7^2-C24^2),"Budget not met")</f>
        <v>0.0019500073541560373</v>
      </c>
      <c r="D8" s="2"/>
      <c r="E8" t="str">
        <f>$E$5</f>
        <v>nm, RMS</v>
      </c>
    </row>
    <row r="11" ht="12.75">
      <c r="G11" s="5" t="s">
        <v>35</v>
      </c>
    </row>
    <row r="12" spans="1:4" ht="12.75">
      <c r="A12" s="4" t="s">
        <v>127</v>
      </c>
      <c r="B12" s="4"/>
      <c r="C12" s="4" t="s">
        <v>50</v>
      </c>
      <c r="D12" s="4"/>
    </row>
    <row r="13" ht="12.75">
      <c r="F13" t="str">
        <f>A24&amp;"    "&amp;ROUND(C24,0)</f>
        <v>Current Estimate    35</v>
      </c>
    </row>
    <row r="14" spans="1:7" ht="12.75">
      <c r="A14" s="16" t="s">
        <v>26</v>
      </c>
      <c r="B14" s="16"/>
      <c r="C14" s="16">
        <f>SQRT(SUMSQ(D15:D17))</f>
        <v>21.213203435596427</v>
      </c>
      <c r="D14" s="16"/>
      <c r="E14" s="17" t="str">
        <f aca="true" t="shared" si="0" ref="E14:E22">$E$5</f>
        <v>nm, RMS</v>
      </c>
      <c r="F14" s="17" t="str">
        <f>A14&amp;" "&amp;B14&amp;" "&amp;ROUND(C14,0)</f>
        <v>Deformable mirrors  21</v>
      </c>
      <c r="G14" s="18"/>
    </row>
    <row r="15" spans="1:7" ht="12.75">
      <c r="A15" s="16"/>
      <c r="B15" s="16" t="s">
        <v>25</v>
      </c>
      <c r="C15" s="16"/>
      <c r="D15" s="16">
        <v>20</v>
      </c>
      <c r="E15" s="17" t="str">
        <f t="shared" si="0"/>
        <v>nm, RMS</v>
      </c>
      <c r="F15" s="17" t="str">
        <f>A15&amp;" "&amp;B15&amp;" "&amp;ROUND(D15,0)</f>
        <v> Incorrect measurement of figure of woofer DM 20</v>
      </c>
      <c r="G15" s="18"/>
    </row>
    <row r="16" spans="1:7" ht="39">
      <c r="A16" s="16"/>
      <c r="B16" s="16" t="s">
        <v>29</v>
      </c>
      <c r="C16" s="16"/>
      <c r="D16" s="16">
        <v>5</v>
      </c>
      <c r="E16" s="17" t="str">
        <f t="shared" si="0"/>
        <v>nm, RMS</v>
      </c>
      <c r="F16" s="17" t="str">
        <f>A16&amp;" "&amp;B16&amp;" "&amp;ROUND(D16,0)</f>
        <v> Un/incorrect calibration of actuator gains 5</v>
      </c>
      <c r="G16" s="18" t="s">
        <v>30</v>
      </c>
    </row>
    <row r="17" spans="1:7" ht="64.5">
      <c r="A17" s="16"/>
      <c r="B17" s="16" t="s">
        <v>33</v>
      </c>
      <c r="C17" s="16"/>
      <c r="D17" s="16">
        <v>5</v>
      </c>
      <c r="E17" s="17" t="str">
        <f t="shared" si="0"/>
        <v>nm, RMS</v>
      </c>
      <c r="F17" s="17" t="str">
        <f>A17&amp;" "&amp;B17&amp;" "&amp;ROUND(D17,0)</f>
        <v> Dynamic errors 5</v>
      </c>
      <c r="G17" s="18" t="s">
        <v>34</v>
      </c>
    </row>
    <row r="18" spans="1:7" ht="12.75">
      <c r="A18" s="16" t="s">
        <v>27</v>
      </c>
      <c r="B18" s="16"/>
      <c r="C18" s="16">
        <f>SQRT(SUMSQ(D19:D20))</f>
        <v>26.92582403567252</v>
      </c>
      <c r="D18" s="16"/>
      <c r="E18" s="17" t="str">
        <f t="shared" si="0"/>
        <v>nm, RMS</v>
      </c>
      <c r="F18" s="17" t="str">
        <f>A18&amp;" "&amp;B18&amp;" "&amp;ROUND(C18,0)</f>
        <v>Wavefront sensors  27</v>
      </c>
      <c r="G18" s="18"/>
    </row>
    <row r="19" spans="1:7" ht="12.75">
      <c r="A19" s="16"/>
      <c r="B19" s="16" t="s">
        <v>28</v>
      </c>
      <c r="C19" s="16"/>
      <c r="D19" s="16">
        <v>25</v>
      </c>
      <c r="E19" s="17" t="str">
        <f t="shared" si="0"/>
        <v>nm, RMS</v>
      </c>
      <c r="F19" s="17" t="str">
        <f>A19&amp;" "&amp;B19&amp;" "&amp;ROUND(D19,0)</f>
        <v> Incorrect non-linear gain curve calibration of HOWFS 25</v>
      </c>
      <c r="G19" s="18"/>
    </row>
    <row r="20" spans="1:7" ht="25.5">
      <c r="A20" s="16"/>
      <c r="B20" s="16" t="s">
        <v>31</v>
      </c>
      <c r="C20" s="16"/>
      <c r="D20" s="16">
        <v>10</v>
      </c>
      <c r="E20" s="17" t="str">
        <f t="shared" si="0"/>
        <v>nm, RMS</v>
      </c>
      <c r="F20" s="17" t="str">
        <f>A20&amp;" "&amp;B20&amp;" "&amp;ROUND(D20,0)</f>
        <v> Geometery uncertainties 10</v>
      </c>
      <c r="G20" s="18" t="s">
        <v>32</v>
      </c>
    </row>
    <row r="21" spans="1:7" ht="12.75">
      <c r="A21" s="16" t="s">
        <v>36</v>
      </c>
      <c r="B21" s="16"/>
      <c r="C21" s="16">
        <v>7.071067542986102</v>
      </c>
      <c r="D21" s="16"/>
      <c r="E21" s="17" t="str">
        <f t="shared" si="0"/>
        <v>nm, RMS</v>
      </c>
      <c r="F21" s="17" t="str">
        <f>A21&amp;" "&amp;B21&amp;" "&amp;ROUND(C21,0)</f>
        <v>Other  7</v>
      </c>
      <c r="G21" s="18"/>
    </row>
    <row r="22" spans="1:7" ht="12.75">
      <c r="A22" s="16" t="s">
        <v>131</v>
      </c>
      <c r="B22" s="16"/>
      <c r="C22" s="16">
        <v>0</v>
      </c>
      <c r="D22" s="16"/>
      <c r="E22" s="17" t="str">
        <f t="shared" si="0"/>
        <v>nm, RMS</v>
      </c>
      <c r="F22" s="17" t="str">
        <f>A22&amp;" "&amp;B22&amp;" "&amp;ROUND(C22,0)</f>
        <v>Error Term 4  0</v>
      </c>
      <c r="G22" s="18"/>
    </row>
    <row r="23" spans="1:7" ht="12.75">
      <c r="A23" s="17"/>
      <c r="B23" s="17"/>
      <c r="C23" s="17"/>
      <c r="D23" s="17"/>
      <c r="E23" s="17"/>
      <c r="F23" s="17"/>
      <c r="G23" s="18"/>
    </row>
    <row r="24" spans="1:7" ht="12.75">
      <c r="A24" s="19" t="s">
        <v>123</v>
      </c>
      <c r="B24" s="19"/>
      <c r="C24" s="20">
        <f>SQRT(SUMSQ(C14:C22))</f>
        <v>34.99999994567816</v>
      </c>
      <c r="D24" s="21"/>
      <c r="E24" s="17" t="str">
        <f>$E$5</f>
        <v>nm, RMS</v>
      </c>
      <c r="F24" s="17"/>
      <c r="G24" s="18"/>
    </row>
  </sheetData>
  <conditionalFormatting sqref="C24:D24">
    <cfRule type="cellIs" priority="1" dxfId="0" operator="greaterThan" stopIfTrue="1">
      <formula>$C$7</formula>
    </cfRule>
  </conditionalFormatting>
  <conditionalFormatting sqref="C8:D8">
    <cfRule type="expression" priority="2" dxfId="0" stopIfTrue="1">
      <formula>$C$24&gt;$C$7</formula>
    </cfRule>
    <cfRule type="cellIs" priority="3" dxfId="1" operator="greaterThanOr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Z28" sqref="Z28"/>
    </sheetView>
  </sheetViews>
  <sheetFormatPr defaultColWidth="11.00390625" defaultRowHeight="12.75"/>
  <cols>
    <col min="1" max="1" width="16.875" style="0" customWidth="1"/>
    <col min="2" max="2" width="30.875" style="7" customWidth="1"/>
    <col min="7" max="7" width="18.00390625" style="0" customWidth="1"/>
    <col min="8" max="8" width="23.875" style="0" hidden="1" customWidth="1"/>
    <col min="9" max="9" width="34.625" style="7" customWidth="1"/>
    <col min="10" max="237" width="1.875" style="0" customWidth="1"/>
  </cols>
  <sheetData>
    <row r="3" spans="1:9" ht="19.5">
      <c r="A3" s="1" t="s">
        <v>121</v>
      </c>
      <c r="B3" s="6"/>
      <c r="C3" s="1"/>
      <c r="D3" s="1"/>
      <c r="E3" s="1"/>
      <c r="F3" s="1"/>
      <c r="G3" s="1" t="str">
        <f ca="1">MID(CELL("filename",A1),FIND("]",CELL("filename",A1))+1,256)</f>
        <v>Sparse-Field Rel Astrometry</v>
      </c>
      <c r="H3" s="1"/>
      <c r="I3" s="6"/>
    </row>
    <row r="4" spans="3:6" ht="12.75">
      <c r="C4" s="26" t="s">
        <v>12</v>
      </c>
      <c r="D4" s="27"/>
      <c r="E4" s="26" t="s">
        <v>13</v>
      </c>
      <c r="F4" s="27"/>
    </row>
    <row r="5" spans="1:9" ht="39.75" customHeight="1">
      <c r="A5" s="17" t="s">
        <v>122</v>
      </c>
      <c r="B5" s="18"/>
      <c r="C5" s="28" t="s">
        <v>14</v>
      </c>
      <c r="D5" s="28"/>
      <c r="E5" s="28" t="s">
        <v>15</v>
      </c>
      <c r="F5" s="28"/>
      <c r="G5" s="16" t="s">
        <v>38</v>
      </c>
      <c r="H5" s="17"/>
      <c r="I5" s="18"/>
    </row>
    <row r="6" spans="1:9" ht="12.75">
      <c r="A6" s="17"/>
      <c r="B6" s="18"/>
      <c r="C6" s="17"/>
      <c r="D6" s="17"/>
      <c r="E6" s="17"/>
      <c r="F6" s="17"/>
      <c r="G6" s="17"/>
      <c r="H6" s="17"/>
      <c r="I6" s="18"/>
    </row>
    <row r="7" spans="1:9" ht="25.5">
      <c r="A7" s="17" t="s">
        <v>126</v>
      </c>
      <c r="B7" s="18"/>
      <c r="C7" s="16">
        <v>100</v>
      </c>
      <c r="D7" s="16"/>
      <c r="E7" s="16">
        <v>500</v>
      </c>
      <c r="F7" s="16"/>
      <c r="G7" s="17" t="str">
        <f>$G$5</f>
        <v>microarcseconds, rms</v>
      </c>
      <c r="H7" s="17"/>
      <c r="I7" s="24" t="s">
        <v>7</v>
      </c>
    </row>
    <row r="8" spans="1:9" ht="12.75">
      <c r="A8" s="17" t="s">
        <v>124</v>
      </c>
      <c r="B8" s="18"/>
      <c r="C8" s="25">
        <f>IF(C32&lt;C7,SQRT(C7^2-C32^2),"Budget not met")</f>
        <v>29.58039891549808</v>
      </c>
      <c r="D8" s="25"/>
      <c r="E8" s="25">
        <f>IF(E32&lt;E7,SQRT(E7^2-E32^2),"Budget not met")</f>
        <v>373.6308338453881</v>
      </c>
      <c r="F8" s="25"/>
      <c r="G8" s="17" t="str">
        <f>$G$5</f>
        <v>microarcseconds, rms</v>
      </c>
      <c r="H8" s="17"/>
      <c r="I8" s="18"/>
    </row>
    <row r="11" ht="12.75">
      <c r="I11" s="5" t="s">
        <v>35</v>
      </c>
    </row>
    <row r="12" spans="1:6" ht="12.75">
      <c r="A12" s="4" t="s">
        <v>127</v>
      </c>
      <c r="B12" s="5"/>
      <c r="C12" s="4" t="s">
        <v>50</v>
      </c>
      <c r="D12" s="4"/>
      <c r="E12" s="4" t="s">
        <v>50</v>
      </c>
      <c r="F12" s="4"/>
    </row>
    <row r="13" ht="12.75">
      <c r="H13" t="str">
        <f>A32&amp;"    "&amp;ROUND(E32,0)</f>
        <v>Current Estimate    332</v>
      </c>
    </row>
    <row r="14" spans="1:9" ht="12.75">
      <c r="A14" s="16" t="s">
        <v>10</v>
      </c>
      <c r="B14" s="22"/>
      <c r="C14" s="16">
        <f>SQRT(SUMSQ(D15:D17))</f>
        <v>21.213203435596427</v>
      </c>
      <c r="D14" s="16"/>
      <c r="E14" s="16">
        <f>SQRT(SUMSQ(F15:F17))</f>
        <v>173.20508075688772</v>
      </c>
      <c r="F14" s="16"/>
      <c r="G14" s="17" t="str">
        <f aca="true" t="shared" si="0" ref="G14:G29">$G$5</f>
        <v>microarcseconds, rms</v>
      </c>
      <c r="H14" s="17" t="str">
        <f>A14&amp;" "&amp;B14&amp;" "&amp;ROUND(E14,0)</f>
        <v>"Stellar"  173</v>
      </c>
      <c r="I14" s="18"/>
    </row>
    <row r="15" spans="1:9" ht="25.5">
      <c r="A15" s="16"/>
      <c r="B15" s="22" t="s">
        <v>39</v>
      </c>
      <c r="C15" s="16"/>
      <c r="D15" s="16">
        <v>5</v>
      </c>
      <c r="E15" s="16"/>
      <c r="F15" s="16">
        <v>100</v>
      </c>
      <c r="G15" s="17" t="str">
        <f t="shared" si="0"/>
        <v>microarcseconds, rms</v>
      </c>
      <c r="H15" s="17" t="str">
        <f>A15&amp;" "&amp;B15&amp;" "&amp;ROUND(F15,0)</f>
        <v> Proper motion errors 100</v>
      </c>
      <c r="I15" s="24" t="s">
        <v>7</v>
      </c>
    </row>
    <row r="16" spans="1:9" ht="39">
      <c r="A16" s="16"/>
      <c r="B16" s="22" t="s">
        <v>40</v>
      </c>
      <c r="C16" s="16"/>
      <c r="D16" s="16">
        <v>20</v>
      </c>
      <c r="E16" s="16"/>
      <c r="F16" s="16">
        <v>100</v>
      </c>
      <c r="G16" s="17" t="str">
        <f t="shared" si="0"/>
        <v>microarcseconds, rms</v>
      </c>
      <c r="H16" s="17" t="str">
        <f>A16&amp;" "&amp;B16&amp;" "&amp;ROUND(F16,0)</f>
        <v> Color errors 100</v>
      </c>
      <c r="I16" s="18" t="s">
        <v>41</v>
      </c>
    </row>
    <row r="17" spans="1:9" ht="39">
      <c r="A17" s="16"/>
      <c r="B17" s="22" t="s">
        <v>8</v>
      </c>
      <c r="C17" s="16"/>
      <c r="D17" s="16">
        <v>5</v>
      </c>
      <c r="E17" s="16"/>
      <c r="F17" s="16">
        <v>100</v>
      </c>
      <c r="G17" s="17" t="str">
        <f t="shared" si="0"/>
        <v>microarcseconds, rms</v>
      </c>
      <c r="H17" s="17" t="str">
        <f>A17&amp;" "&amp;B17&amp;" "&amp;ROUND(F17,0)</f>
        <v> Other astrophysical effects 100</v>
      </c>
      <c r="I17" s="18" t="s">
        <v>43</v>
      </c>
    </row>
    <row r="18" spans="1:9" ht="12.75">
      <c r="A18" s="16" t="s">
        <v>44</v>
      </c>
      <c r="B18" s="22"/>
      <c r="C18" s="16">
        <f>SQRT(SUMSQ(D19:D20))</f>
        <v>22.360679774997898</v>
      </c>
      <c r="D18" s="16"/>
      <c r="E18" s="16">
        <f>SQRT(SUMSQ(F19:F20))</f>
        <v>111.80339887498948</v>
      </c>
      <c r="F18" s="16"/>
      <c r="G18" s="17" t="str">
        <f t="shared" si="0"/>
        <v>microarcseconds, rms</v>
      </c>
      <c r="H18" s="17" t="str">
        <f>A18&amp;" "&amp;B18&amp;" "&amp;ROUND(E18,0)</f>
        <v>Atmospheric  112</v>
      </c>
      <c r="I18" s="18"/>
    </row>
    <row r="19" spans="1:9" ht="25.5">
      <c r="A19" s="16"/>
      <c r="B19" s="22" t="s">
        <v>46</v>
      </c>
      <c r="C19" s="16"/>
      <c r="D19" s="16">
        <v>20</v>
      </c>
      <c r="E19" s="16"/>
      <c r="F19" s="16">
        <v>100</v>
      </c>
      <c r="G19" s="17" t="str">
        <f t="shared" si="0"/>
        <v>microarcseconds, rms</v>
      </c>
      <c r="H19" s="17"/>
      <c r="I19" s="18" t="s">
        <v>47</v>
      </c>
    </row>
    <row r="20" spans="1:9" ht="39">
      <c r="A20" s="16"/>
      <c r="B20" s="22" t="s">
        <v>49</v>
      </c>
      <c r="C20" s="16"/>
      <c r="D20" s="16">
        <v>10</v>
      </c>
      <c r="E20" s="16"/>
      <c r="F20" s="16">
        <v>50</v>
      </c>
      <c r="G20" s="17" t="str">
        <f t="shared" si="0"/>
        <v>microarcseconds, rms</v>
      </c>
      <c r="H20" s="17"/>
      <c r="I20" s="18" t="s">
        <v>0</v>
      </c>
    </row>
    <row r="21" spans="1:9" ht="12.75">
      <c r="A21" s="16" t="s">
        <v>45</v>
      </c>
      <c r="B21" s="22"/>
      <c r="C21" s="16">
        <f>SQRT(SUMSQ(D22:D23))</f>
        <v>22.360679774997898</v>
      </c>
      <c r="D21" s="16"/>
      <c r="E21" s="16">
        <f>SQRT(SUMSQ(F22:F23))</f>
        <v>111.80339887498948</v>
      </c>
      <c r="F21" s="16"/>
      <c r="G21" s="17" t="str">
        <f t="shared" si="0"/>
        <v>microarcseconds, rms</v>
      </c>
      <c r="H21" s="17" t="str">
        <f>A21&amp;" "&amp;B21&amp;" "&amp;ROUND(E21,0)</f>
        <v>Opto-mechanical  112</v>
      </c>
      <c r="I21" s="18"/>
    </row>
    <row r="22" spans="1:9" ht="51.75">
      <c r="A22" s="16"/>
      <c r="B22" s="22" t="s">
        <v>48</v>
      </c>
      <c r="C22" s="16"/>
      <c r="D22" s="16">
        <v>20</v>
      </c>
      <c r="E22" s="16"/>
      <c r="F22" s="16">
        <v>50</v>
      </c>
      <c r="G22" s="17" t="str">
        <f t="shared" si="0"/>
        <v>microarcseconds, rms</v>
      </c>
      <c r="H22" s="17"/>
      <c r="I22" s="18" t="s">
        <v>16</v>
      </c>
    </row>
    <row r="23" spans="1:9" ht="51.75">
      <c r="A23" s="16"/>
      <c r="B23" s="22" t="s">
        <v>17</v>
      </c>
      <c r="C23" s="16"/>
      <c r="D23" s="16">
        <v>10</v>
      </c>
      <c r="E23" s="16"/>
      <c r="F23" s="16">
        <v>100</v>
      </c>
      <c r="G23" s="17" t="str">
        <f t="shared" si="0"/>
        <v>microarcseconds, rms</v>
      </c>
      <c r="H23" s="17"/>
      <c r="I23" s="18" t="s">
        <v>18</v>
      </c>
    </row>
    <row r="24" spans="1:9" ht="39">
      <c r="A24" s="16" t="s">
        <v>1</v>
      </c>
      <c r="B24" s="22"/>
      <c r="C24" s="16">
        <f>SQRT(SUMSQ(D25:D29))</f>
        <v>87.60707733967615</v>
      </c>
      <c r="D24" s="16"/>
      <c r="E24" s="16">
        <f>SQRT(SUMSQ(F25:F29))</f>
        <v>235.3720459187964</v>
      </c>
      <c r="F24" s="16"/>
      <c r="G24" s="17" t="str">
        <f t="shared" si="0"/>
        <v>microarcseconds, rms</v>
      </c>
      <c r="H24" s="17"/>
      <c r="I24" s="24" t="s">
        <v>9</v>
      </c>
    </row>
    <row r="25" spans="1:9" ht="25.5">
      <c r="A25" s="16"/>
      <c r="B25" s="22" t="s">
        <v>3</v>
      </c>
      <c r="C25" s="16"/>
      <c r="D25" s="16">
        <v>75</v>
      </c>
      <c r="E25" s="16"/>
      <c r="F25" s="16">
        <v>100</v>
      </c>
      <c r="G25" s="17" t="str">
        <f t="shared" si="0"/>
        <v>microarcseconds, rms</v>
      </c>
      <c r="H25" s="17"/>
      <c r="I25" s="24" t="s">
        <v>42</v>
      </c>
    </row>
    <row r="26" spans="1:9" ht="39">
      <c r="A26" s="16"/>
      <c r="B26" s="22" t="s">
        <v>2</v>
      </c>
      <c r="C26" s="16"/>
      <c r="D26" s="16">
        <v>35</v>
      </c>
      <c r="E26" s="16"/>
      <c r="F26" s="16">
        <v>200</v>
      </c>
      <c r="G26" s="17" t="str">
        <f t="shared" si="0"/>
        <v>microarcseconds, rms</v>
      </c>
      <c r="H26" s="17"/>
      <c r="I26" s="18" t="s">
        <v>19</v>
      </c>
    </row>
    <row r="27" spans="1:9" ht="25.5">
      <c r="A27" s="16"/>
      <c r="B27" s="22" t="s">
        <v>4</v>
      </c>
      <c r="C27" s="16"/>
      <c r="D27" s="16">
        <v>20</v>
      </c>
      <c r="E27" s="16"/>
      <c r="F27" s="16">
        <v>50</v>
      </c>
      <c r="G27" s="17" t="str">
        <f t="shared" si="0"/>
        <v>microarcseconds, rms</v>
      </c>
      <c r="H27" s="17"/>
      <c r="I27" s="18" t="s">
        <v>6</v>
      </c>
    </row>
    <row r="28" spans="1:9" ht="12.75">
      <c r="A28" s="16"/>
      <c r="B28" s="22" t="s">
        <v>5</v>
      </c>
      <c r="C28" s="16"/>
      <c r="D28" s="16">
        <v>20</v>
      </c>
      <c r="E28" s="16"/>
      <c r="F28" s="16">
        <v>50</v>
      </c>
      <c r="G28" s="17" t="str">
        <f t="shared" si="0"/>
        <v>microarcseconds, rms</v>
      </c>
      <c r="H28" s="17"/>
      <c r="I28" s="18" t="s">
        <v>6</v>
      </c>
    </row>
    <row r="29" spans="1:9" ht="12.75">
      <c r="A29" s="16"/>
      <c r="B29" s="22" t="s">
        <v>11</v>
      </c>
      <c r="C29" s="16"/>
      <c r="D29" s="16">
        <v>5</v>
      </c>
      <c r="E29" s="16"/>
      <c r="F29" s="16">
        <v>20</v>
      </c>
      <c r="G29" s="17" t="str">
        <f t="shared" si="0"/>
        <v>microarcseconds, rms</v>
      </c>
      <c r="H29" s="17"/>
      <c r="I29" s="18" t="s">
        <v>6</v>
      </c>
    </row>
    <row r="31" spans="1:9" ht="12.75">
      <c r="A31" s="17"/>
      <c r="B31" s="18"/>
      <c r="C31" s="17"/>
      <c r="D31" s="17"/>
      <c r="E31" s="17"/>
      <c r="F31" s="17"/>
      <c r="G31" s="17"/>
      <c r="H31" s="17"/>
      <c r="I31" s="18"/>
    </row>
    <row r="32" spans="1:9" ht="12.75">
      <c r="A32" s="19" t="s">
        <v>123</v>
      </c>
      <c r="B32" s="23"/>
      <c r="C32" s="20">
        <f>SQRT(SUMSQ(C14:C29))</f>
        <v>95.524865872714</v>
      </c>
      <c r="D32" s="21"/>
      <c r="E32" s="20">
        <f>SQRT(SUMSQ(E14:E29))</f>
        <v>332.264954516723</v>
      </c>
      <c r="F32" s="21"/>
      <c r="G32" s="17" t="str">
        <f>$G$5</f>
        <v>microarcseconds, rms</v>
      </c>
      <c r="H32" s="17"/>
      <c r="I32" s="18"/>
    </row>
  </sheetData>
  <mergeCells count="4">
    <mergeCell ref="C4:D4"/>
    <mergeCell ref="E4:F4"/>
    <mergeCell ref="C5:D5"/>
    <mergeCell ref="E5:F5"/>
  </mergeCells>
  <conditionalFormatting sqref="C32:F32">
    <cfRule type="cellIs" priority="1" dxfId="0" operator="greaterThan" stopIfTrue="1">
      <formula>$E$7</formula>
    </cfRule>
  </conditionalFormatting>
  <conditionalFormatting sqref="C8:F8">
    <cfRule type="expression" priority="2" dxfId="0" stopIfTrue="1">
      <formula>$E$24&gt;$E$7</formula>
    </cfRule>
    <cfRule type="cellIs" priority="3" dxfId="1" operator="greater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Dekany</dc:creator>
  <cp:keywords/>
  <dc:description/>
  <cp:lastModifiedBy>Richard Dekany</cp:lastModifiedBy>
  <dcterms:created xsi:type="dcterms:W3CDTF">2009-04-28T22:06:07Z</dcterms:created>
  <cp:category/>
  <cp:version/>
  <cp:contentType/>
  <cp:contentStatus/>
</cp:coreProperties>
</file>