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45" windowHeight="8115" tabRatio="815" activeTab="1"/>
  </bookViews>
  <sheets>
    <sheet name="AO Syste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<sst xmlns="http://schemas.openxmlformats.org/spreadsheetml/2006/main" count="340" uniqueCount="231">
  <si>
    <t>x, y</t>
  </si>
  <si>
    <t>360 degrees</t>
  </si>
  <si>
    <t>Woofer DM./TT</t>
  </si>
  <si>
    <t>PZT actuators?</t>
  </si>
  <si>
    <t>x</t>
  </si>
  <si>
    <t>Relay 1</t>
  </si>
  <si>
    <t>LGS WFS</t>
  </si>
  <si>
    <t>No each</t>
  </si>
  <si>
    <t>z</t>
  </si>
  <si>
    <t>10 mm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</si>
  <si>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</si>
  <si>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10 mm, 1 mm</t>
  </si>
  <si>
    <r>
      <t xml:space="preserve">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</si>
  <si>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? mm</t>
  </si>
  <si>
    <t>Pickoff 1</t>
  </si>
  <si>
    <t>115 arc-sec</t>
  </si>
  <si>
    <t>Pickoff 2</t>
  </si>
  <si>
    <t>300 arc-sec</t>
  </si>
  <si>
    <t>130 mm</t>
  </si>
  <si>
    <t>0.5 mm</t>
  </si>
  <si>
    <t>?</t>
  </si>
  <si>
    <t>Post relay 1</t>
  </si>
  <si>
    <t>Dichroic</t>
  </si>
  <si>
    <t>This stage has multiple optics. What is the design concept?</t>
  </si>
  <si>
    <t>Designer</t>
  </si>
  <si>
    <t>VV/AM</t>
  </si>
  <si>
    <t>2 linear, 1 rotational</t>
  </si>
  <si>
    <r>
      <t>x,y,</t>
    </r>
    <r>
      <rPr>
        <sz val="10"/>
        <rFont val="Symbol"/>
        <family val="1"/>
      </rPr>
      <t>q</t>
    </r>
  </si>
  <si>
    <t>Accuracy / Repeatability</t>
  </si>
  <si>
    <t>Truth sensor</t>
  </si>
  <si>
    <t>Is this different from LOWFS TWFS?</t>
  </si>
  <si>
    <t>Truth sensor assy</t>
  </si>
  <si>
    <t>acquisition fold</t>
  </si>
  <si>
    <t>Unit Focus</t>
  </si>
  <si>
    <t>Lenslet array</t>
  </si>
  <si>
    <t>Detector focus</t>
  </si>
  <si>
    <t>Assembly focus</t>
  </si>
  <si>
    <t>Coma corrector</t>
  </si>
  <si>
    <t>NGS acquisition</t>
  </si>
  <si>
    <t>fold</t>
  </si>
  <si>
    <t>ADC</t>
  </si>
  <si>
    <t>TT pickoff</t>
  </si>
  <si>
    <t>TT lenslet</t>
  </si>
  <si>
    <t>TT sensor</t>
  </si>
  <si>
    <t>TT assy</t>
  </si>
  <si>
    <t>TWFS pickoff</t>
  </si>
  <si>
    <t>TWFS lenslet</t>
  </si>
  <si>
    <t>TWFS sensor</t>
  </si>
  <si>
    <t>TWFS assy</t>
  </si>
  <si>
    <t>TTFA pickoff</t>
  </si>
  <si>
    <t>TTFA lenslet</t>
  </si>
  <si>
    <t>TTFA sensor</t>
  </si>
  <si>
    <t>TTFA assy</t>
  </si>
  <si>
    <t>Pickoff</t>
  </si>
  <si>
    <t>Lenslet</t>
  </si>
  <si>
    <t>Sensor</t>
  </si>
  <si>
    <t>DM</t>
  </si>
  <si>
    <t>DM mounted on TT stage? What is the design concept here?</t>
  </si>
  <si>
    <t>4?</t>
  </si>
  <si>
    <t>Tracking Device?</t>
  </si>
  <si>
    <t>Yes</t>
  </si>
  <si>
    <t>LOWFS / dIFS</t>
  </si>
  <si>
    <t>Relay 2</t>
  </si>
  <si>
    <t>Tweeter DM/TT</t>
  </si>
  <si>
    <t>What is design concept? How will tip-tilt actuation be done? Is motion control other than tip-tilt actuation required?</t>
  </si>
  <si>
    <t>Post relay 2</t>
  </si>
  <si>
    <t>Assy</t>
  </si>
  <si>
    <t>Visible</t>
  </si>
  <si>
    <t>NIR</t>
  </si>
  <si>
    <t>OSIRIS</t>
  </si>
  <si>
    <t>Fold</t>
  </si>
  <si>
    <t>Visible imager</t>
  </si>
  <si>
    <t>NIR camera</t>
  </si>
  <si>
    <t>Interferometer</t>
  </si>
  <si>
    <t>Any motion control?</t>
  </si>
  <si>
    <t>PSF cameras</t>
  </si>
  <si>
    <t>camera head</t>
  </si>
  <si>
    <t>x,y,z</t>
  </si>
  <si>
    <t>No</t>
  </si>
  <si>
    <t>Clean room</t>
  </si>
  <si>
    <t>Subsystem</t>
  </si>
  <si>
    <t>Key Features</t>
  </si>
  <si>
    <t>Humidity control</t>
  </si>
  <si>
    <t>Risk</t>
  </si>
  <si>
    <t>Trade Study</t>
  </si>
  <si>
    <t>Motion Control</t>
  </si>
  <si>
    <t>Discussion</t>
  </si>
  <si>
    <t>AO Enclosure</t>
  </si>
  <si>
    <t>Optics area cooled to -15C</t>
  </si>
  <si>
    <t>Separate electronics enclosure wih glycol cooling</t>
  </si>
  <si>
    <t>Optical Relay</t>
  </si>
  <si>
    <t>4 arcmin diameter unvignetted field</t>
  </si>
  <si>
    <t>Background light suppression</t>
  </si>
  <si>
    <t>3 mirror (K-mirror) image rotator</t>
  </si>
  <si>
    <t>Deformable Mirror</t>
  </si>
  <si>
    <t>DM location at telescope pupil</t>
  </si>
  <si>
    <t>62 subapertures across 10.949 m telescope primary mirror (65 actuator DM)</t>
  </si>
  <si>
    <t>3 um surface stroke</t>
  </si>
  <si>
    <t>DM mounted on tip/tilt stage</t>
  </si>
  <si>
    <t>Located on Keck II left Nasmyth platform</t>
  </si>
  <si>
    <r>
      <t>±</t>
    </r>
    <r>
      <rPr>
        <sz val="10"/>
        <rFont val="Arial"/>
        <family val="0"/>
      </rPr>
      <t xml:space="preserve"> 2" on sky at 50 Hz closed loop BW</t>
    </r>
  </si>
  <si>
    <r>
      <t>±</t>
    </r>
    <r>
      <rPr>
        <sz val="10"/>
        <rFont val="Arial"/>
        <family val="0"/>
      </rPr>
      <t xml:space="preserve"> 5" on sky at 5 Hz</t>
    </r>
  </si>
  <si>
    <t>Option for DM to perform high BW</t>
  </si>
  <si>
    <t>Tip/tilt correction</t>
  </si>
  <si>
    <t>Chopping at pupil</t>
  </si>
  <si>
    <t>Optical Switchyard</t>
  </si>
  <si>
    <t>Atmospheric Dispersion Correction</t>
  </si>
  <si>
    <t>Pointing corrections between wavefront sensing &amp; science wavelengths</t>
  </si>
  <si>
    <t>LGS Wavefront Sensors (WFS)</t>
  </si>
  <si>
    <t>4x4 pixels/subaperture</t>
  </si>
  <si>
    <t>Removable visible atmospheric dispersion corrector (ADC) for visible science instruments</t>
  </si>
  <si>
    <t>Removable IR ADC for NIR science instruments &amp; low order wavefront sensor</t>
  </si>
  <si>
    <t>For dispersion correction</t>
  </si>
  <si>
    <t>x,y control for assembly</t>
  </si>
  <si>
    <t>Center WFS located on-axis</t>
  </si>
  <si>
    <t>3 pyramid WFSs</t>
  </si>
  <si>
    <t>Tip, tilt, focus, astigmatism sensing from NGS</t>
  </si>
  <si>
    <t>2x2 subapertures per WFS</t>
  </si>
  <si>
    <t>2x2 pixels per subaperture</t>
  </si>
  <si>
    <t>0.9-1.7 um SNAP detector thermoelectrically cooled to -40C</t>
  </si>
  <si>
    <t>Sodium rejection notch filter</t>
  </si>
  <si>
    <t>MOAO-correction for each LOWFS with 32x32 actuator MEMs mirror</t>
  </si>
  <si>
    <t>Move over 4' field to acquire NGS</t>
  </si>
  <si>
    <t>Fast low order (LO) NGS WFS</t>
  </si>
  <si>
    <t>Slow NGS WFS</t>
  </si>
  <si>
    <t>Visible light Shack-Hartmann</t>
  </si>
  <si>
    <t>12x12 subapertures</t>
  </si>
  <si>
    <t>8x8 pixels/subaperture</t>
  </si>
  <si>
    <t>5-120 sec exposures</t>
  </si>
  <si>
    <t xml:space="preserve">To sense slowly varying sodium layer induced aberrations seen by LGS WFS </t>
  </si>
  <si>
    <t xml:space="preserve">Move around 2' diameter field </t>
  </si>
  <si>
    <t>NGS WFS</t>
  </si>
  <si>
    <t>NGS mode only</t>
  </si>
  <si>
    <t>To acquire NGS</t>
  </si>
  <si>
    <t>To reject Rayleigh</t>
  </si>
  <si>
    <t>Same as LGS WFS but over visible</t>
  </si>
  <si>
    <t>Spatial filter</t>
  </si>
  <si>
    <t>Move around 1' diameter field</t>
  </si>
  <si>
    <t>NGS acquisition camera</t>
  </si>
  <si>
    <t>LGS acquisition camera</t>
  </si>
  <si>
    <t>Translate to stay conjugate to Na layer</t>
  </si>
  <si>
    <t>Tip/Tilt Stage</t>
  </si>
  <si>
    <t>Calibration unit</t>
  </si>
  <si>
    <t>Telescope simulator</t>
  </si>
  <si>
    <t>Rotating pupil</t>
  </si>
  <si>
    <t>5 (expandable to 11) LGS sources with variable focus</t>
  </si>
  <si>
    <t>Turbulence generator</t>
  </si>
  <si>
    <t>Instrument calibration arc lamps</t>
  </si>
  <si>
    <t>Alignment &amp; Diagnostic Tools</t>
  </si>
  <si>
    <t>3.5 mm actuator pitch (217 mm pupil at DM)</t>
  </si>
  <si>
    <t>62x62 &amp; 31x31 lenslet options</t>
  </si>
  <si>
    <t>62x62 &amp; 31x31 subaperture option</t>
  </si>
  <si>
    <t>48x48 subaperture baseline</t>
  </si>
  <si>
    <t xml:space="preserve">Based on emissivity budget. </t>
  </si>
  <si>
    <t>Window to transmit 0.55-14 um</t>
  </si>
  <si>
    <t>Shutter to protect window</t>
  </si>
  <si>
    <t>Ventilation for personnel</t>
  </si>
  <si>
    <t>Collimates beam &amp; reimages primary onto DM.  Conjugate to altitude for MCAO upgrade.</t>
  </si>
  <si>
    <t>Window availability</t>
  </si>
  <si>
    <t>Required by cooled AO enclosure</t>
  </si>
  <si>
    <t>Impact on DM performance</t>
  </si>
  <si>
    <t>2-position dichroic changer with: 1) T=1-14 &amp; R=0.5-1.0 um.  2) T=0.9-5 &amp; R=0.5-0.9 um.</t>
  </si>
  <si>
    <t>Transmits light to IR science instruments &amp; wavefront sensors</t>
  </si>
  <si>
    <t xml:space="preserve">Reflects z &amp; J or H or K-band or all light to IR science instrument. Transmits to low order WFS &amp; possibly an IR WFS. </t>
  </si>
  <si>
    <t>2-position dichroic changer with: 1) T = 0.4-0.6 &amp; R = 0.6-1.0 um. 2) Open</t>
  </si>
  <si>
    <t>Reflects light to science instrument &amp; transmits to visible WFS</t>
  </si>
  <si>
    <t>5-position dichroic changer with: 1) T=0.9-1.7 &amp; R = 1.9-5 um. 2) T=0.9-1.35 &amp; R = 1.5-5 um. 3) T = 1.4-1.7 &amp; R = 0.9-1.35 um. 4) Mirror. 5) Open</t>
  </si>
  <si>
    <t>Reflects light to either the NGS WFS or the slow NGS WFS.</t>
  </si>
  <si>
    <t>2x 2-position mirror: in &amp; out</t>
  </si>
  <si>
    <t>One each to reflect light to NGS acquisition camera &amp; LGS acquisition camera</t>
  </si>
  <si>
    <t>2x Rotation stages for dichroics</t>
  </si>
  <si>
    <t>One to select IR science instrument &amp; one to select visible science instrument</t>
  </si>
  <si>
    <t>Lenslets not registered to actuators</t>
  </si>
  <si>
    <t>256x256 pixel CCD with 1e read-noise at 1 kHz readout rate</t>
  </si>
  <si>
    <t>62x62 offers a graceful fallback from 48x48.  31x31 for low sodium return case</t>
  </si>
  <si>
    <t xml:space="preserve">Motion to register lenslets. </t>
  </si>
  <si>
    <t>Relative performance of 2x2, 4x4 &amp; 8x8</t>
  </si>
  <si>
    <t>Tracking</t>
  </si>
  <si>
    <t>To compensate for differential atmospheric refraction between science &amp; NGS wavelengths, &amp;/or differential tracking.  Could use 1-stage?</t>
  </si>
  <si>
    <t>Interferometer to look at DM?</t>
  </si>
  <si>
    <t>3 NGS sources (1 movable)</t>
  </si>
  <si>
    <t>Translating fold mirror to insert beam</t>
  </si>
  <si>
    <t>~ sodium wavelength light source</t>
  </si>
  <si>
    <t>Rayleigh light on WFS</t>
  </si>
  <si>
    <t>How to remove or calibrate out Rayleigh background</t>
  </si>
  <si>
    <t>CCID-56 under development</t>
  </si>
  <si>
    <t>CCD not demonstrated yet</t>
  </si>
  <si>
    <t>Tracking to stay conjugate to Na layer</t>
  </si>
  <si>
    <t>Four WFS translate radially from 10-50".  Also need z-adjustment for field curvature.</t>
  </si>
  <si>
    <t>5 Shack-Hartmann WFSs (need space for 6 more in future)</t>
  </si>
  <si>
    <t>x,y control for 5 lenslets for DM registration &amp; changing lenslets</t>
  </si>
  <si>
    <t>Replaces oldest AO system</t>
  </si>
  <si>
    <t>Option to upgrade above mirror to SiC DM</t>
  </si>
  <si>
    <t>MOAO/MEMs not demonstrated on sky</t>
  </si>
  <si>
    <t>Camera not yet demonstrated</t>
  </si>
  <si>
    <t>Based on SNAP tests at Caltech</t>
  </si>
  <si>
    <t>MOAO &amp; MEMs being demonstrated in Lick AO laboratory</t>
  </si>
  <si>
    <t>Not yet demonstrated to provide good sky correction</t>
  </si>
  <si>
    <t>Large &amp; difficult dichroics. Changing will impact lenslet-DM registration.</t>
  </si>
  <si>
    <t>Dichroic capabilities</t>
  </si>
  <si>
    <t>Support Structure</t>
  </si>
  <si>
    <t>Mounting to Nasmyth platform</t>
  </si>
  <si>
    <t>Optics bench</t>
  </si>
  <si>
    <t>Cover</t>
  </si>
  <si>
    <t>Total =</t>
  </si>
  <si>
    <t>4' diameter fixed field at LGS focus</t>
  </si>
  <si>
    <t>4' diameter fixed field at NGS focus</t>
  </si>
  <si>
    <t>Sodium transmissive dichroic (T=0.589 &amp; R = 0.4-0.58 or 0.6 um)</t>
  </si>
  <si>
    <t>White light source with ND filter wheel</t>
  </si>
  <si>
    <t>Conjugate to 9.0 km.</t>
  </si>
  <si>
    <t>Off-axis parabola (OAP1)</t>
  </si>
  <si>
    <t>Identical to OAP1. Reconverges beam at same focal ratio &amp; with same pupil location as that of the telescope.</t>
  </si>
  <si>
    <t>Off-axis parabola (OAP2)</t>
  </si>
  <si>
    <t>Procure $k</t>
  </si>
  <si>
    <t>Design pm</t>
  </si>
  <si>
    <t>Implement pm</t>
  </si>
  <si>
    <t>Total (ftes) =</t>
  </si>
  <si>
    <t>Device</t>
  </si>
  <si>
    <t>Runout</t>
  </si>
  <si>
    <t>Tracking Rate</t>
  </si>
  <si>
    <t>Slew Rate</t>
  </si>
  <si>
    <t>Rotator</t>
  </si>
  <si>
    <t>Range</t>
  </si>
  <si>
    <t>q</t>
  </si>
  <si>
    <t>x,y</t>
  </si>
  <si>
    <t>Comments</t>
  </si>
  <si>
    <t>DOF</t>
  </si>
  <si>
    <t>Type</t>
  </si>
  <si>
    <t>Rotational</t>
  </si>
  <si>
    <t>Linear</t>
  </si>
  <si>
    <t>Axes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</si>
</sst>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55">
      <selection activeCell="C36" sqref="C36"/>
    </sheetView>
  </sheetViews>
  <sheetFormatPr defaultColWidth="9.140625" defaultRowHeight="12.75"/>
  <cols>
    <col min="1" max="1" width="15.140625" style="1" customWidth="1"/>
    <col min="2" max="2" width="33.8515625" style="1" customWidth="1"/>
    <col min="3" max="3" width="7.57421875" style="3" customWidth="1"/>
    <col min="4" max="4" width="28.00390625" style="1" customWidth="1"/>
    <col min="5" max="5" width="16.140625" style="1" customWidth="1"/>
    <col min="6" max="6" width="15.8515625" style="1" customWidth="1"/>
    <col min="7" max="7" width="8.00390625" style="9" customWidth="1"/>
    <col min="8" max="8" width="7.7109375" style="9" customWidth="1"/>
    <col min="9" max="9" width="11.140625" style="9" customWidth="1"/>
  </cols>
  <sheetData>
    <row r="1" spans="1:9" ht="25.5">
      <c r="A1" s="2" t="s">
        <v>80</v>
      </c>
      <c r="B1" s="2" t="s">
        <v>81</v>
      </c>
      <c r="C1" s="2" t="s">
        <v>85</v>
      </c>
      <c r="D1" s="2" t="s">
        <v>86</v>
      </c>
      <c r="E1" s="2" t="s">
        <v>83</v>
      </c>
      <c r="F1" s="2" t="s">
        <v>84</v>
      </c>
      <c r="G1" s="2" t="s">
        <v>213</v>
      </c>
      <c r="H1" s="2" t="s">
        <v>214</v>
      </c>
      <c r="I1" s="2" t="s">
        <v>215</v>
      </c>
    </row>
    <row r="2" spans="1:9" ht="25.5">
      <c r="A2" s="13" t="s">
        <v>87</v>
      </c>
      <c r="B2" s="1" t="s">
        <v>99</v>
      </c>
      <c r="D2" s="1" t="s">
        <v>191</v>
      </c>
      <c r="H2" s="9">
        <v>1</v>
      </c>
      <c r="I2" s="9">
        <v>3</v>
      </c>
    </row>
    <row r="3" spans="1:9" ht="12.75">
      <c r="A3" s="13"/>
      <c r="B3" s="1" t="s">
        <v>79</v>
      </c>
      <c r="G3" s="9">
        <v>20</v>
      </c>
      <c r="H3" s="9">
        <v>1</v>
      </c>
      <c r="I3" s="9">
        <v>3</v>
      </c>
    </row>
    <row r="4" spans="1:9" ht="12.75">
      <c r="A4" s="13"/>
      <c r="B4" s="1" t="s">
        <v>82</v>
      </c>
      <c r="G4" s="9">
        <v>2</v>
      </c>
      <c r="H4" s="9">
        <v>1</v>
      </c>
      <c r="I4" s="9">
        <v>1</v>
      </c>
    </row>
    <row r="5" spans="1:9" ht="12.75">
      <c r="A5" s="13"/>
      <c r="B5" s="1" t="s">
        <v>92</v>
      </c>
      <c r="H5" s="9">
        <v>0.2</v>
      </c>
      <c r="I5" s="9">
        <v>1</v>
      </c>
    </row>
    <row r="6" spans="1:9" ht="12.75">
      <c r="A6" s="13"/>
      <c r="B6" s="1" t="s">
        <v>88</v>
      </c>
      <c r="D6" s="1" t="s">
        <v>153</v>
      </c>
      <c r="G6" s="9">
        <v>10</v>
      </c>
      <c r="H6" s="9">
        <v>1</v>
      </c>
      <c r="I6" s="9">
        <v>3</v>
      </c>
    </row>
    <row r="7" spans="1:9" ht="25.5">
      <c r="A7" s="13"/>
      <c r="B7" s="1" t="s">
        <v>89</v>
      </c>
      <c r="G7" s="9">
        <v>20</v>
      </c>
      <c r="H7" s="9">
        <v>1</v>
      </c>
      <c r="I7" s="9">
        <v>2</v>
      </c>
    </row>
    <row r="8" spans="1:9" ht="12.75">
      <c r="A8" s="13"/>
      <c r="B8" s="1" t="s">
        <v>155</v>
      </c>
      <c r="C8" s="3">
        <v>1</v>
      </c>
      <c r="G8" s="9">
        <v>2</v>
      </c>
      <c r="H8" s="9">
        <v>0.5</v>
      </c>
      <c r="I8" s="9">
        <v>1</v>
      </c>
    </row>
    <row r="9" spans="1:9" ht="12.75">
      <c r="A9" s="13"/>
      <c r="B9" s="1" t="s">
        <v>156</v>
      </c>
      <c r="G9" s="9">
        <v>1</v>
      </c>
      <c r="H9" s="9">
        <v>0.5</v>
      </c>
      <c r="I9" s="9">
        <v>1</v>
      </c>
    </row>
    <row r="10" spans="1:9" ht="12.75">
      <c r="A10" s="13"/>
      <c r="B10" s="1" t="s">
        <v>201</v>
      </c>
      <c r="G10" s="9">
        <v>10</v>
      </c>
      <c r="H10" s="9">
        <v>1</v>
      </c>
      <c r="I10" s="9">
        <v>1</v>
      </c>
    </row>
    <row r="11" spans="1:9" ht="12.75">
      <c r="A11" s="13" t="s">
        <v>200</v>
      </c>
      <c r="B11" s="1" t="s">
        <v>202</v>
      </c>
      <c r="G11" s="9">
        <v>20</v>
      </c>
      <c r="H11" s="9">
        <v>1</v>
      </c>
      <c r="I11" s="9">
        <v>1</v>
      </c>
    </row>
    <row r="12" spans="1:9" ht="12.75">
      <c r="A12" s="13"/>
      <c r="B12" s="1" t="s">
        <v>203</v>
      </c>
      <c r="G12" s="9">
        <v>10</v>
      </c>
      <c r="H12" s="9">
        <v>0.5</v>
      </c>
      <c r="I12" s="9">
        <v>0.2</v>
      </c>
    </row>
    <row r="13" spans="1:9" ht="12.75">
      <c r="A13" s="13"/>
      <c r="B13" s="1" t="s">
        <v>201</v>
      </c>
      <c r="G13" s="9">
        <v>6</v>
      </c>
      <c r="H13" s="9">
        <v>0.5</v>
      </c>
      <c r="I13" s="9">
        <v>0.5</v>
      </c>
    </row>
    <row r="14" spans="1:2" ht="12.75">
      <c r="A14" s="13" t="s">
        <v>90</v>
      </c>
      <c r="B14" s="1" t="s">
        <v>91</v>
      </c>
    </row>
    <row r="15" spans="1:9" ht="26.25" customHeight="1">
      <c r="A15" s="13"/>
      <c r="B15" s="1" t="s">
        <v>154</v>
      </c>
      <c r="D15" s="1" t="s">
        <v>159</v>
      </c>
      <c r="E15" s="1" t="s">
        <v>158</v>
      </c>
      <c r="G15" s="9">
        <v>30</v>
      </c>
      <c r="H15" s="9">
        <v>0.5</v>
      </c>
      <c r="I15" s="9">
        <v>0.5</v>
      </c>
    </row>
    <row r="16" spans="1:9" ht="12.75">
      <c r="A16" s="13"/>
      <c r="B16" s="1" t="s">
        <v>93</v>
      </c>
      <c r="C16" s="3">
        <v>1</v>
      </c>
      <c r="G16" s="9">
        <v>200</v>
      </c>
      <c r="H16" s="9">
        <v>2</v>
      </c>
      <c r="I16" s="9">
        <v>6</v>
      </c>
    </row>
    <row r="17" spans="1:9" ht="38.25">
      <c r="A17" s="13"/>
      <c r="B17" s="1" t="s">
        <v>210</v>
      </c>
      <c r="D17" s="1" t="s">
        <v>157</v>
      </c>
      <c r="G17" s="9">
        <v>100</v>
      </c>
      <c r="H17" s="9">
        <v>0.2</v>
      </c>
      <c r="I17" s="9">
        <v>1</v>
      </c>
    </row>
    <row r="18" spans="1:9" ht="25.5">
      <c r="A18" s="13"/>
      <c r="B18" s="5" t="s">
        <v>192</v>
      </c>
      <c r="D18" s="1" t="s">
        <v>209</v>
      </c>
      <c r="H18" s="9">
        <v>0.2</v>
      </c>
      <c r="I18" s="9">
        <v>1</v>
      </c>
    </row>
    <row r="19" spans="1:9" ht="12.75">
      <c r="A19" s="13"/>
      <c r="B19" s="1" t="s">
        <v>95</v>
      </c>
      <c r="H19" s="9">
        <v>0.2</v>
      </c>
      <c r="I19" s="9">
        <v>1</v>
      </c>
    </row>
    <row r="20" spans="1:9" ht="51">
      <c r="A20" s="13"/>
      <c r="B20" s="1" t="s">
        <v>212</v>
      </c>
      <c r="D20" s="1" t="s">
        <v>211</v>
      </c>
      <c r="G20" s="9">
        <v>100</v>
      </c>
      <c r="H20" s="9">
        <v>0.2</v>
      </c>
      <c r="I20" s="9">
        <v>1</v>
      </c>
    </row>
    <row r="21" spans="1:9" ht="38.25">
      <c r="A21" s="13" t="s">
        <v>94</v>
      </c>
      <c r="B21" s="1" t="s">
        <v>96</v>
      </c>
      <c r="G21" s="9">
        <v>2000</v>
      </c>
      <c r="H21" s="9">
        <v>1</v>
      </c>
      <c r="I21" s="9">
        <v>1</v>
      </c>
    </row>
    <row r="22" spans="1:2" ht="25.5">
      <c r="A22" s="13"/>
      <c r="B22" s="1" t="s">
        <v>149</v>
      </c>
    </row>
    <row r="23" spans="1:2" ht="12.75">
      <c r="A23" s="13"/>
      <c r="B23" s="1" t="s">
        <v>97</v>
      </c>
    </row>
    <row r="24" spans="1:9" ht="24.75" customHeight="1">
      <c r="A24" s="13" t="s">
        <v>141</v>
      </c>
      <c r="B24" s="1" t="s">
        <v>98</v>
      </c>
      <c r="C24" s="3">
        <v>2</v>
      </c>
      <c r="E24" s="1" t="s">
        <v>160</v>
      </c>
      <c r="F24" s="1" t="s">
        <v>160</v>
      </c>
      <c r="G24" s="9">
        <v>100</v>
      </c>
      <c r="H24" s="9">
        <v>2</v>
      </c>
      <c r="I24" s="9">
        <v>2</v>
      </c>
    </row>
    <row r="25" spans="1:4" ht="12.75">
      <c r="A25" s="13"/>
      <c r="B25" s="4" t="s">
        <v>100</v>
      </c>
      <c r="D25" s="1" t="s">
        <v>103</v>
      </c>
    </row>
    <row r="26" spans="1:4" ht="12.75">
      <c r="A26" s="13"/>
      <c r="B26" s="4" t="s">
        <v>101</v>
      </c>
      <c r="D26" s="1" t="s">
        <v>104</v>
      </c>
    </row>
    <row r="27" spans="1:9" ht="12.75">
      <c r="A27" s="13"/>
      <c r="B27" s="1" t="s">
        <v>102</v>
      </c>
      <c r="H27" s="9">
        <v>1</v>
      </c>
      <c r="I27" s="9">
        <v>1</v>
      </c>
    </row>
    <row r="28" spans="1:9" ht="63.75">
      <c r="A28" s="13" t="s">
        <v>105</v>
      </c>
      <c r="B28" s="1" t="s">
        <v>161</v>
      </c>
      <c r="C28" s="3">
        <v>1</v>
      </c>
      <c r="D28" s="1" t="s">
        <v>162</v>
      </c>
      <c r="E28" s="1" t="s">
        <v>198</v>
      </c>
      <c r="F28" s="1" t="s">
        <v>199</v>
      </c>
      <c r="G28" s="9">
        <f>5+20+20</f>
        <v>45</v>
      </c>
      <c r="H28" s="9">
        <v>1</v>
      </c>
      <c r="I28" s="9">
        <v>1</v>
      </c>
    </row>
    <row r="29" spans="1:9" ht="51" customHeight="1">
      <c r="A29" s="13"/>
      <c r="B29" s="1" t="s">
        <v>166</v>
      </c>
      <c r="C29" s="3">
        <v>1</v>
      </c>
      <c r="D29" s="1" t="s">
        <v>163</v>
      </c>
      <c r="G29" s="9">
        <f>5+10+10+10+5</f>
        <v>40</v>
      </c>
      <c r="H29" s="9">
        <v>1</v>
      </c>
      <c r="I29" s="9">
        <v>1</v>
      </c>
    </row>
    <row r="30" spans="1:9" ht="38.25">
      <c r="A30" s="13"/>
      <c r="B30" s="1" t="s">
        <v>170</v>
      </c>
      <c r="C30" s="3">
        <v>1</v>
      </c>
      <c r="D30" s="1" t="s">
        <v>171</v>
      </c>
      <c r="G30" s="9">
        <v>20</v>
      </c>
      <c r="H30" s="9">
        <v>1</v>
      </c>
      <c r="I30" s="9">
        <v>1</v>
      </c>
    </row>
    <row r="31" spans="1:9" ht="38.25">
      <c r="A31" s="13"/>
      <c r="B31" s="1" t="s">
        <v>164</v>
      </c>
      <c r="C31" s="3">
        <v>1</v>
      </c>
      <c r="D31" s="1" t="s">
        <v>165</v>
      </c>
      <c r="G31" s="9">
        <f>5+10</f>
        <v>15</v>
      </c>
      <c r="H31" s="9">
        <v>1</v>
      </c>
      <c r="I31" s="9">
        <v>1</v>
      </c>
    </row>
    <row r="32" spans="1:9" ht="38.25">
      <c r="A32" s="13"/>
      <c r="B32" s="1" t="s">
        <v>168</v>
      </c>
      <c r="C32" s="3">
        <v>1</v>
      </c>
      <c r="D32" s="1" t="s">
        <v>169</v>
      </c>
      <c r="G32" s="9">
        <f>10</f>
        <v>10</v>
      </c>
      <c r="H32" s="9">
        <v>1</v>
      </c>
      <c r="I32" s="9">
        <v>1</v>
      </c>
    </row>
    <row r="33" spans="1:9" ht="25.5">
      <c r="A33" s="13"/>
      <c r="B33" s="1" t="s">
        <v>207</v>
      </c>
      <c r="C33" s="3">
        <v>1</v>
      </c>
      <c r="D33" s="1" t="s">
        <v>167</v>
      </c>
      <c r="G33" s="9">
        <v>10</v>
      </c>
      <c r="H33" s="9">
        <v>1</v>
      </c>
      <c r="I33" s="9">
        <v>1</v>
      </c>
    </row>
    <row r="34" spans="1:9" ht="25.5">
      <c r="A34" s="13" t="s">
        <v>106</v>
      </c>
      <c r="B34" s="1" t="s">
        <v>107</v>
      </c>
      <c r="H34" s="9">
        <v>0.5</v>
      </c>
      <c r="I34" s="9">
        <v>1</v>
      </c>
    </row>
    <row r="35" spans="1:9" ht="38.25">
      <c r="A35" s="13"/>
      <c r="B35" s="1" t="s">
        <v>110</v>
      </c>
      <c r="C35" s="3">
        <v>3</v>
      </c>
      <c r="G35" s="9">
        <f>15+25</f>
        <v>40</v>
      </c>
      <c r="H35" s="9">
        <v>1</v>
      </c>
      <c r="I35" s="9">
        <v>1</v>
      </c>
    </row>
    <row r="36" spans="1:9" ht="38.25">
      <c r="A36" s="13"/>
      <c r="B36" s="1" t="s">
        <v>111</v>
      </c>
      <c r="C36" s="3">
        <v>3</v>
      </c>
      <c r="G36" s="9">
        <f>15+25</f>
        <v>40</v>
      </c>
      <c r="H36" s="9">
        <v>1</v>
      </c>
      <c r="I36" s="9">
        <v>1</v>
      </c>
    </row>
    <row r="37" spans="1:9" ht="36.75" customHeight="1">
      <c r="A37" s="13" t="s">
        <v>108</v>
      </c>
      <c r="B37" s="1" t="s">
        <v>189</v>
      </c>
      <c r="E37" s="1" t="s">
        <v>183</v>
      </c>
      <c r="F37" s="1" t="s">
        <v>184</v>
      </c>
      <c r="G37" s="9">
        <f>5*60</f>
        <v>300</v>
      </c>
      <c r="H37" s="9">
        <v>3</v>
      </c>
      <c r="I37" s="9">
        <v>12</v>
      </c>
    </row>
    <row r="38" spans="1:5" ht="39" customHeight="1">
      <c r="A38" s="13"/>
      <c r="B38" s="1" t="s">
        <v>152</v>
      </c>
      <c r="D38" s="1" t="s">
        <v>175</v>
      </c>
      <c r="E38" s="1" t="s">
        <v>172</v>
      </c>
    </row>
    <row r="39" spans="1:4" ht="38.25">
      <c r="A39" s="13"/>
      <c r="B39" s="1" t="s">
        <v>151</v>
      </c>
      <c r="D39" s="1" t="s">
        <v>174</v>
      </c>
    </row>
    <row r="40" spans="1:6" ht="38.25" customHeight="1">
      <c r="A40" s="13"/>
      <c r="B40" s="1" t="s">
        <v>109</v>
      </c>
      <c r="F40" s="1" t="s">
        <v>176</v>
      </c>
    </row>
    <row r="41" spans="1:9" ht="25.5">
      <c r="A41" s="13"/>
      <c r="B41" s="1" t="s">
        <v>173</v>
      </c>
      <c r="D41" s="1" t="s">
        <v>185</v>
      </c>
      <c r="E41" s="1" t="s">
        <v>186</v>
      </c>
      <c r="H41" s="9">
        <v>0.5</v>
      </c>
      <c r="I41" s="9">
        <v>1</v>
      </c>
    </row>
    <row r="42" spans="1:2" ht="12.75">
      <c r="A42" s="13"/>
      <c r="B42" s="1" t="s">
        <v>114</v>
      </c>
    </row>
    <row r="43" spans="1:9" ht="38.25">
      <c r="A43" s="13"/>
      <c r="B43" s="1" t="s">
        <v>188</v>
      </c>
      <c r="C43" s="3">
        <v>4</v>
      </c>
      <c r="G43" s="9">
        <v>50</v>
      </c>
      <c r="H43" s="9">
        <v>1</v>
      </c>
      <c r="I43" s="9">
        <v>2</v>
      </c>
    </row>
    <row r="44" spans="1:9" ht="25.5">
      <c r="A44" s="13"/>
      <c r="B44" s="6" t="s">
        <v>190</v>
      </c>
      <c r="C44" s="3">
        <v>10</v>
      </c>
      <c r="G44" s="9">
        <v>50</v>
      </c>
      <c r="H44" s="9">
        <v>1</v>
      </c>
      <c r="I44" s="9">
        <v>1</v>
      </c>
    </row>
    <row r="45" spans="1:9" ht="12.75">
      <c r="A45" s="13"/>
      <c r="B45" s="1" t="s">
        <v>113</v>
      </c>
      <c r="C45" s="3">
        <v>2</v>
      </c>
      <c r="D45" s="1" t="s">
        <v>112</v>
      </c>
      <c r="G45" s="9">
        <v>10</v>
      </c>
      <c r="H45" s="9">
        <v>0.5</v>
      </c>
      <c r="I45" s="9">
        <v>1</v>
      </c>
    </row>
    <row r="46" spans="1:9" ht="12.75">
      <c r="A46" s="13"/>
      <c r="B46" s="1" t="s">
        <v>187</v>
      </c>
      <c r="C46" s="3">
        <v>1</v>
      </c>
      <c r="G46" s="9">
        <v>10</v>
      </c>
      <c r="H46" s="9">
        <v>0.5</v>
      </c>
      <c r="I46" s="9">
        <v>1</v>
      </c>
    </row>
    <row r="47" spans="1:9" ht="51">
      <c r="A47" s="13" t="s">
        <v>123</v>
      </c>
      <c r="B47" s="1" t="s">
        <v>115</v>
      </c>
      <c r="D47" s="1" t="s">
        <v>116</v>
      </c>
      <c r="E47" s="1" t="s">
        <v>197</v>
      </c>
      <c r="G47" s="9">
        <f>3*(100+35)+100</f>
        <v>505</v>
      </c>
      <c r="H47" s="9">
        <v>4</v>
      </c>
      <c r="I47" s="9">
        <v>9</v>
      </c>
    </row>
    <row r="48" spans="1:2" ht="12.75">
      <c r="A48" s="13"/>
      <c r="B48" s="1" t="s">
        <v>117</v>
      </c>
    </row>
    <row r="49" spans="1:2" ht="12.75">
      <c r="A49" s="13"/>
      <c r="B49" s="1" t="s">
        <v>118</v>
      </c>
    </row>
    <row r="50" spans="1:5" ht="25.5">
      <c r="A50" s="13"/>
      <c r="B50" s="1" t="s">
        <v>119</v>
      </c>
      <c r="D50" s="1" t="s">
        <v>195</v>
      </c>
      <c r="E50" s="1" t="s">
        <v>194</v>
      </c>
    </row>
    <row r="51" spans="1:9" ht="12.75">
      <c r="A51" s="13"/>
      <c r="B51" s="1" t="s">
        <v>120</v>
      </c>
      <c r="H51" s="9">
        <v>0.2</v>
      </c>
      <c r="I51" s="9">
        <v>0.2</v>
      </c>
    </row>
    <row r="52" spans="1:7" ht="38.25">
      <c r="A52" s="13"/>
      <c r="B52" s="1" t="s">
        <v>121</v>
      </c>
      <c r="D52" s="1" t="s">
        <v>196</v>
      </c>
      <c r="E52" s="1" t="s">
        <v>193</v>
      </c>
      <c r="G52" s="9">
        <f>3*100</f>
        <v>300</v>
      </c>
    </row>
    <row r="53" spans="1:7" ht="12.75">
      <c r="A53" s="13"/>
      <c r="B53" s="1" t="s">
        <v>122</v>
      </c>
      <c r="C53" s="3">
        <v>9</v>
      </c>
      <c r="G53" s="9">
        <f>3*25</f>
        <v>75</v>
      </c>
    </row>
    <row r="54" spans="1:9" ht="63.75">
      <c r="A54" s="13"/>
      <c r="B54" s="1" t="s">
        <v>177</v>
      </c>
      <c r="C54" s="3">
        <v>6</v>
      </c>
      <c r="D54" s="1" t="s">
        <v>178</v>
      </c>
      <c r="G54" s="9">
        <f>15</f>
        <v>15</v>
      </c>
      <c r="H54" s="9">
        <v>1</v>
      </c>
      <c r="I54" s="9">
        <v>2</v>
      </c>
    </row>
    <row r="55" spans="1:9" ht="38.25">
      <c r="A55" s="13" t="s">
        <v>124</v>
      </c>
      <c r="B55" s="1" t="s">
        <v>125</v>
      </c>
      <c r="D55" s="1" t="s">
        <v>129</v>
      </c>
      <c r="G55" s="9">
        <v>75</v>
      </c>
      <c r="H55" s="9">
        <v>2</v>
      </c>
      <c r="I55" s="9">
        <v>6</v>
      </c>
    </row>
    <row r="56" spans="1:2" ht="12.75">
      <c r="A56" s="13"/>
      <c r="B56" s="1" t="s">
        <v>126</v>
      </c>
    </row>
    <row r="57" spans="1:2" ht="12.75">
      <c r="A57" s="13"/>
      <c r="B57" s="1" t="s">
        <v>127</v>
      </c>
    </row>
    <row r="58" spans="1:2" ht="12.75">
      <c r="A58" s="13"/>
      <c r="B58" s="1" t="s">
        <v>128</v>
      </c>
    </row>
    <row r="59" spans="1:7" ht="12.75">
      <c r="A59" s="13"/>
      <c r="B59" s="1" t="s">
        <v>120</v>
      </c>
      <c r="D59" s="1" t="s">
        <v>134</v>
      </c>
      <c r="G59" s="9">
        <v>3</v>
      </c>
    </row>
    <row r="60" spans="1:7" ht="12.75">
      <c r="A60" s="13"/>
      <c r="B60" s="1" t="s">
        <v>130</v>
      </c>
      <c r="C60" s="3">
        <v>3</v>
      </c>
      <c r="D60" s="1" t="s">
        <v>133</v>
      </c>
      <c r="G60" s="9">
        <v>10</v>
      </c>
    </row>
    <row r="61" spans="1:9" ht="12.75">
      <c r="A61" s="13" t="s">
        <v>131</v>
      </c>
      <c r="B61" s="1" t="s">
        <v>135</v>
      </c>
      <c r="D61" s="1" t="s">
        <v>132</v>
      </c>
      <c r="G61" s="9">
        <v>75</v>
      </c>
      <c r="H61" s="9">
        <v>1</v>
      </c>
      <c r="I61" s="9">
        <v>3</v>
      </c>
    </row>
    <row r="62" spans="1:2" ht="12.75">
      <c r="A62" s="13"/>
      <c r="B62" s="1" t="s">
        <v>150</v>
      </c>
    </row>
    <row r="63" spans="1:2" ht="12.75">
      <c r="A63" s="13"/>
      <c r="B63" s="1" t="s">
        <v>136</v>
      </c>
    </row>
    <row r="64" spans="1:3" ht="12.75">
      <c r="A64" s="13"/>
      <c r="B64" s="1" t="s">
        <v>137</v>
      </c>
      <c r="C64" s="3">
        <v>3</v>
      </c>
    </row>
    <row r="65" spans="1:9" ht="25.5">
      <c r="A65" s="1" t="s">
        <v>138</v>
      </c>
      <c r="B65" s="1" t="s">
        <v>206</v>
      </c>
      <c r="G65" s="9">
        <v>60</v>
      </c>
      <c r="H65" s="9">
        <v>1</v>
      </c>
      <c r="I65" s="9">
        <v>1</v>
      </c>
    </row>
    <row r="66" spans="1:9" ht="12.75">
      <c r="A66" s="13" t="s">
        <v>139</v>
      </c>
      <c r="B66" s="1" t="s">
        <v>205</v>
      </c>
      <c r="G66" s="9">
        <v>60</v>
      </c>
      <c r="H66" s="9">
        <v>1</v>
      </c>
      <c r="I66" s="9">
        <v>1</v>
      </c>
    </row>
    <row r="67" spans="1:9" ht="12.75">
      <c r="A67" s="13"/>
      <c r="B67" s="1" t="s">
        <v>140</v>
      </c>
      <c r="C67" s="3">
        <v>3</v>
      </c>
      <c r="G67" s="9">
        <v>5</v>
      </c>
      <c r="H67" s="9">
        <v>0.5</v>
      </c>
      <c r="I67" s="9">
        <v>0.5</v>
      </c>
    </row>
    <row r="68" spans="1:9" ht="12.75">
      <c r="A68" s="13" t="s">
        <v>142</v>
      </c>
      <c r="B68" s="1" t="s">
        <v>143</v>
      </c>
      <c r="G68" s="9">
        <v>20</v>
      </c>
      <c r="H68" s="9">
        <v>2</v>
      </c>
      <c r="I68" s="9">
        <v>6</v>
      </c>
    </row>
    <row r="69" spans="1:7" ht="12.75">
      <c r="A69" s="13"/>
      <c r="B69" s="1" t="s">
        <v>144</v>
      </c>
      <c r="C69" s="3">
        <v>1</v>
      </c>
      <c r="G69" s="9">
        <v>5</v>
      </c>
    </row>
    <row r="70" spans="1:7" ht="12.75">
      <c r="A70" s="13"/>
      <c r="B70" s="1" t="s">
        <v>180</v>
      </c>
      <c r="C70" s="3">
        <v>2</v>
      </c>
      <c r="G70" s="9">
        <v>5</v>
      </c>
    </row>
    <row r="71" spans="1:7" ht="25.5">
      <c r="A71" s="13"/>
      <c r="B71" s="1" t="s">
        <v>145</v>
      </c>
      <c r="C71" s="3">
        <v>1</v>
      </c>
      <c r="G71" s="9">
        <v>10</v>
      </c>
    </row>
    <row r="72" spans="1:7" ht="12.75">
      <c r="A72" s="13"/>
      <c r="B72" s="1" t="s">
        <v>146</v>
      </c>
      <c r="C72" s="3">
        <v>2</v>
      </c>
      <c r="G72" s="9">
        <v>10</v>
      </c>
    </row>
    <row r="73" spans="1:7" ht="12.75">
      <c r="A73" s="13"/>
      <c r="B73" s="1" t="s">
        <v>181</v>
      </c>
      <c r="C73" s="3">
        <v>1</v>
      </c>
      <c r="G73" s="9">
        <v>2</v>
      </c>
    </row>
    <row r="74" spans="1:7" ht="12.75">
      <c r="A74" s="13"/>
      <c r="B74" s="1" t="s">
        <v>208</v>
      </c>
      <c r="C74" s="3">
        <v>1</v>
      </c>
      <c r="G74" s="9">
        <v>5</v>
      </c>
    </row>
    <row r="75" spans="1:7" ht="12.75">
      <c r="A75" s="13"/>
      <c r="B75" s="1" t="s">
        <v>182</v>
      </c>
      <c r="G75" s="9">
        <v>5</v>
      </c>
    </row>
    <row r="76" spans="1:7" ht="12.75">
      <c r="A76" s="13"/>
      <c r="B76" s="1" t="s">
        <v>147</v>
      </c>
      <c r="G76" s="9">
        <v>10</v>
      </c>
    </row>
    <row r="77" spans="1:9" ht="25.5">
      <c r="A77" s="1" t="s">
        <v>148</v>
      </c>
      <c r="B77" s="1" t="s">
        <v>179</v>
      </c>
      <c r="G77" s="9">
        <v>80</v>
      </c>
      <c r="H77" s="9">
        <v>2</v>
      </c>
      <c r="I77" s="9">
        <v>6</v>
      </c>
    </row>
    <row r="79" spans="2:9" ht="12.75">
      <c r="B79" s="8" t="s">
        <v>204</v>
      </c>
      <c r="C79" s="3">
        <f>SUM(C2:C78)</f>
        <v>65</v>
      </c>
      <c r="G79" s="3">
        <f>SUM(G2:G78)</f>
        <v>4606</v>
      </c>
      <c r="H79" s="3">
        <f>SUM(H2:H78)</f>
        <v>46.2</v>
      </c>
      <c r="I79" s="3">
        <f>SUM(I2:I78)</f>
        <v>93.9</v>
      </c>
    </row>
    <row r="80" spans="2:9" ht="12.75">
      <c r="B80" s="1" t="s">
        <v>216</v>
      </c>
      <c r="H80" s="11">
        <f>H79/10.2</f>
        <v>4.529411764705883</v>
      </c>
      <c r="I80" s="11">
        <f>I79/10.2</f>
        <v>9.205882352941178</v>
      </c>
    </row>
  </sheetData>
  <mergeCells count="13">
    <mergeCell ref="A2:A10"/>
    <mergeCell ref="A21:A23"/>
    <mergeCell ref="A24:A27"/>
    <mergeCell ref="A37:A46"/>
    <mergeCell ref="A34:A36"/>
    <mergeCell ref="A11:A13"/>
    <mergeCell ref="A55:A60"/>
    <mergeCell ref="A14:A20"/>
    <mergeCell ref="A28:A33"/>
    <mergeCell ref="A68:A76"/>
    <mergeCell ref="A61:A64"/>
    <mergeCell ref="A66:A67"/>
    <mergeCell ref="A47:A54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20.00390625" style="0" bestFit="1" customWidth="1"/>
    <col min="3" max="3" width="9.28125" style="0" bestFit="1" customWidth="1"/>
    <col min="4" max="4" width="8.421875" style="0" bestFit="1" customWidth="1"/>
    <col min="5" max="5" width="17.57421875" style="0" bestFit="1" customWidth="1"/>
    <col min="6" max="6" width="9.28125" style="0" customWidth="1"/>
    <col min="7" max="7" width="15.421875" style="0" bestFit="1" customWidth="1"/>
    <col min="8" max="8" width="13.140625" style="0" bestFit="1" customWidth="1"/>
    <col min="9" max="9" width="7.421875" style="0" bestFit="1" customWidth="1"/>
    <col min="10" max="10" width="9.28125" style="0" customWidth="1"/>
    <col min="11" max="11" width="9.421875" style="0" customWidth="1"/>
    <col min="12" max="12" width="10.28125" style="0" bestFit="1" customWidth="1"/>
    <col min="13" max="13" width="46.28125" style="1" bestFit="1" customWidth="1"/>
    <col min="14" max="14" width="9.00390625" style="0" bestFit="1" customWidth="1"/>
  </cols>
  <sheetData>
    <row r="1" spans="1:14" ht="25.5">
      <c r="A1" s="10" t="s">
        <v>80</v>
      </c>
      <c r="B1" s="10" t="s">
        <v>217</v>
      </c>
      <c r="C1" s="10" t="s">
        <v>226</v>
      </c>
      <c r="D1" s="10" t="s">
        <v>7</v>
      </c>
      <c r="E1" s="10" t="s">
        <v>227</v>
      </c>
      <c r="F1" s="10" t="s">
        <v>230</v>
      </c>
      <c r="G1" s="10" t="s">
        <v>222</v>
      </c>
      <c r="H1" s="12" t="s">
        <v>28</v>
      </c>
      <c r="I1" s="10" t="s">
        <v>218</v>
      </c>
      <c r="J1" s="12" t="s">
        <v>59</v>
      </c>
      <c r="K1" s="12" t="s">
        <v>219</v>
      </c>
      <c r="L1" s="10" t="s">
        <v>220</v>
      </c>
      <c r="M1" s="12" t="s">
        <v>225</v>
      </c>
      <c r="N1" s="10" t="s">
        <v>24</v>
      </c>
    </row>
    <row r="2" spans="2:10" ht="12.75">
      <c r="B2" t="s">
        <v>221</v>
      </c>
      <c r="C2" s="14">
        <v>1</v>
      </c>
      <c r="D2" s="14">
        <v>1</v>
      </c>
      <c r="E2" s="7" t="s">
        <v>228</v>
      </c>
      <c r="F2" s="14" t="s">
        <v>223</v>
      </c>
      <c r="G2" t="s">
        <v>1</v>
      </c>
      <c r="J2" t="s">
        <v>60</v>
      </c>
    </row>
    <row r="3" spans="1:13" ht="38.25">
      <c r="A3" t="s">
        <v>5</v>
      </c>
      <c r="B3" t="s">
        <v>2</v>
      </c>
      <c r="C3">
        <v>2</v>
      </c>
      <c r="D3">
        <v>1</v>
      </c>
      <c r="E3" t="s">
        <v>3</v>
      </c>
      <c r="F3" t="s">
        <v>0</v>
      </c>
      <c r="J3" t="s">
        <v>78</v>
      </c>
      <c r="M3" s="1" t="s">
        <v>64</v>
      </c>
    </row>
    <row r="4" spans="1:10" ht="12.75">
      <c r="A4" s="15" t="s">
        <v>6</v>
      </c>
      <c r="B4" t="s">
        <v>22</v>
      </c>
      <c r="C4">
        <v>1</v>
      </c>
      <c r="D4">
        <v>1</v>
      </c>
      <c r="E4" t="s">
        <v>229</v>
      </c>
      <c r="F4" t="s">
        <v>4</v>
      </c>
      <c r="J4" t="s">
        <v>78</v>
      </c>
    </row>
    <row r="5" spans="1:10" ht="12.75">
      <c r="A5" s="15"/>
      <c r="B5" t="s">
        <v>32</v>
      </c>
      <c r="C5">
        <v>1</v>
      </c>
      <c r="D5">
        <v>1</v>
      </c>
      <c r="E5" t="s">
        <v>229</v>
      </c>
      <c r="F5" t="s">
        <v>4</v>
      </c>
      <c r="J5" t="s">
        <v>78</v>
      </c>
    </row>
    <row r="6" spans="1:14" ht="12.75">
      <c r="A6" s="15"/>
      <c r="B6" t="s">
        <v>33</v>
      </c>
      <c r="C6">
        <v>1</v>
      </c>
      <c r="D6">
        <v>9</v>
      </c>
      <c r="E6" t="s">
        <v>229</v>
      </c>
      <c r="F6" t="s">
        <v>8</v>
      </c>
      <c r="G6" t="s">
        <v>9</v>
      </c>
      <c r="H6" t="s">
        <v>10</v>
      </c>
      <c r="J6" t="s">
        <v>60</v>
      </c>
      <c r="N6" t="s">
        <v>25</v>
      </c>
    </row>
    <row r="7" spans="1:14" ht="12.75">
      <c r="A7" s="15"/>
      <c r="B7" t="s">
        <v>34</v>
      </c>
      <c r="C7">
        <v>2</v>
      </c>
      <c r="D7">
        <v>9</v>
      </c>
      <c r="E7" t="s">
        <v>229</v>
      </c>
      <c r="F7" t="s">
        <v>224</v>
      </c>
      <c r="G7" t="s">
        <v>11</v>
      </c>
      <c r="H7" t="s">
        <v>12</v>
      </c>
      <c r="J7" t="s">
        <v>78</v>
      </c>
      <c r="N7" t="s">
        <v>25</v>
      </c>
    </row>
    <row r="8" spans="1:14" ht="12.75">
      <c r="A8" s="15"/>
      <c r="B8" t="s">
        <v>35</v>
      </c>
      <c r="C8">
        <v>1</v>
      </c>
      <c r="D8">
        <v>9</v>
      </c>
      <c r="E8" t="s">
        <v>229</v>
      </c>
      <c r="F8" t="s">
        <v>8</v>
      </c>
      <c r="G8" t="s">
        <v>13</v>
      </c>
      <c r="H8" t="s">
        <v>12</v>
      </c>
      <c r="J8" t="s">
        <v>78</v>
      </c>
      <c r="N8" t="s">
        <v>25</v>
      </c>
    </row>
    <row r="9" spans="1:14" ht="12.75">
      <c r="A9" s="15"/>
      <c r="B9" t="s">
        <v>14</v>
      </c>
      <c r="C9">
        <v>1</v>
      </c>
      <c r="D9">
        <v>8</v>
      </c>
      <c r="E9" t="s">
        <v>228</v>
      </c>
      <c r="F9" s="14" t="s">
        <v>223</v>
      </c>
      <c r="G9" t="s">
        <v>1</v>
      </c>
      <c r="H9" t="s">
        <v>15</v>
      </c>
      <c r="J9" t="s">
        <v>60</v>
      </c>
      <c r="N9" t="s">
        <v>25</v>
      </c>
    </row>
    <row r="10" spans="1:14" ht="12.75">
      <c r="A10" s="15"/>
      <c r="B10" t="s">
        <v>16</v>
      </c>
      <c r="C10">
        <v>1</v>
      </c>
      <c r="D10">
        <v>8</v>
      </c>
      <c r="E10" t="s">
        <v>228</v>
      </c>
      <c r="F10" s="14" t="s">
        <v>223</v>
      </c>
      <c r="G10" t="s">
        <v>1</v>
      </c>
      <c r="H10" t="s">
        <v>17</v>
      </c>
      <c r="J10" t="s">
        <v>60</v>
      </c>
      <c r="N10" t="s">
        <v>25</v>
      </c>
    </row>
    <row r="11" spans="1:14" ht="12.75">
      <c r="A11" s="15"/>
      <c r="B11" t="s">
        <v>36</v>
      </c>
      <c r="C11">
        <v>1</v>
      </c>
      <c r="D11">
        <v>1</v>
      </c>
      <c r="E11" t="s">
        <v>229</v>
      </c>
      <c r="F11" t="s">
        <v>8</v>
      </c>
      <c r="G11" t="s">
        <v>18</v>
      </c>
      <c r="H11" t="s">
        <v>19</v>
      </c>
      <c r="J11" t="s">
        <v>60</v>
      </c>
      <c r="N11" t="s">
        <v>25</v>
      </c>
    </row>
    <row r="12" spans="1:6" ht="12.75">
      <c r="A12" s="15"/>
      <c r="B12" t="s">
        <v>37</v>
      </c>
      <c r="C12">
        <v>3</v>
      </c>
      <c r="D12">
        <v>1</v>
      </c>
      <c r="E12" t="s">
        <v>26</v>
      </c>
      <c r="F12" t="s">
        <v>27</v>
      </c>
    </row>
    <row r="13" spans="1:13" ht="25.5">
      <c r="A13" t="s">
        <v>21</v>
      </c>
      <c r="B13" t="s">
        <v>22</v>
      </c>
      <c r="C13" t="s">
        <v>20</v>
      </c>
      <c r="D13">
        <v>1</v>
      </c>
      <c r="E13" t="s">
        <v>20</v>
      </c>
      <c r="M13" s="1" t="s">
        <v>23</v>
      </c>
    </row>
    <row r="14" spans="1:13" ht="25.5">
      <c r="A14" t="s">
        <v>73</v>
      </c>
      <c r="B14" t="s">
        <v>70</v>
      </c>
      <c r="C14" t="s">
        <v>20</v>
      </c>
      <c r="D14">
        <v>1</v>
      </c>
      <c r="E14" t="s">
        <v>20</v>
      </c>
      <c r="M14" s="1" t="s">
        <v>23</v>
      </c>
    </row>
    <row r="15" spans="1:6" ht="12.75">
      <c r="A15" t="s">
        <v>38</v>
      </c>
      <c r="B15" t="s">
        <v>39</v>
      </c>
      <c r="C15">
        <v>1</v>
      </c>
      <c r="D15">
        <v>1</v>
      </c>
      <c r="E15" t="s">
        <v>229</v>
      </c>
      <c r="F15" t="s">
        <v>4</v>
      </c>
    </row>
    <row r="16" spans="1:6" ht="12.75">
      <c r="A16" s="15" t="s">
        <v>61</v>
      </c>
      <c r="B16" t="s">
        <v>40</v>
      </c>
      <c r="C16">
        <v>1</v>
      </c>
      <c r="D16">
        <v>1</v>
      </c>
      <c r="E16" t="s">
        <v>229</v>
      </c>
      <c r="F16" t="s">
        <v>4</v>
      </c>
    </row>
    <row r="17" spans="1:6" ht="12.75">
      <c r="A17" s="15"/>
      <c r="B17" t="s">
        <v>41</v>
      </c>
      <c r="C17">
        <v>1</v>
      </c>
      <c r="D17">
        <v>2</v>
      </c>
      <c r="E17" t="s">
        <v>229</v>
      </c>
      <c r="F17" t="s">
        <v>4</v>
      </c>
    </row>
    <row r="18" spans="1:6" ht="12.75">
      <c r="A18" s="15"/>
      <c r="B18" t="s">
        <v>42</v>
      </c>
      <c r="C18">
        <v>2</v>
      </c>
      <c r="D18">
        <v>2</v>
      </c>
      <c r="E18" t="s">
        <v>229</v>
      </c>
      <c r="F18" t="s">
        <v>224</v>
      </c>
    </row>
    <row r="19" spans="1:6" ht="12.75">
      <c r="A19" s="15"/>
      <c r="B19" t="s">
        <v>43</v>
      </c>
      <c r="C19" t="s">
        <v>20</v>
      </c>
      <c r="D19">
        <v>2</v>
      </c>
      <c r="E19" t="s">
        <v>20</v>
      </c>
      <c r="F19" t="s">
        <v>20</v>
      </c>
    </row>
    <row r="20" spans="1:6" ht="12.75">
      <c r="A20" s="15"/>
      <c r="B20" t="s">
        <v>44</v>
      </c>
      <c r="C20" t="s">
        <v>20</v>
      </c>
      <c r="D20">
        <v>2</v>
      </c>
      <c r="E20" t="s">
        <v>20</v>
      </c>
      <c r="F20" t="s">
        <v>20</v>
      </c>
    </row>
    <row r="21" spans="1:6" ht="12.75">
      <c r="A21" s="15"/>
      <c r="B21" t="s">
        <v>45</v>
      </c>
      <c r="C21">
        <v>1</v>
      </c>
      <c r="D21">
        <v>1</v>
      </c>
      <c r="E21" t="s">
        <v>229</v>
      </c>
      <c r="F21" t="s">
        <v>4</v>
      </c>
    </row>
    <row r="22" spans="1:6" ht="12.75">
      <c r="A22" s="15"/>
      <c r="B22" t="s">
        <v>46</v>
      </c>
      <c r="C22">
        <v>2</v>
      </c>
      <c r="D22">
        <v>1</v>
      </c>
      <c r="E22" t="s">
        <v>229</v>
      </c>
      <c r="F22" t="s">
        <v>224</v>
      </c>
    </row>
    <row r="23" spans="1:6" ht="12.75">
      <c r="A23" s="15"/>
      <c r="B23" t="s">
        <v>47</v>
      </c>
      <c r="C23" t="s">
        <v>20</v>
      </c>
      <c r="D23">
        <v>1</v>
      </c>
      <c r="E23" t="s">
        <v>20</v>
      </c>
      <c r="F23" t="s">
        <v>20</v>
      </c>
    </row>
    <row r="24" spans="1:6" ht="12.75">
      <c r="A24" s="15"/>
      <c r="B24" t="s">
        <v>48</v>
      </c>
      <c r="C24" t="s">
        <v>20</v>
      </c>
      <c r="D24">
        <v>1</v>
      </c>
      <c r="E24" t="s">
        <v>20</v>
      </c>
      <c r="F24" t="s">
        <v>20</v>
      </c>
    </row>
    <row r="25" spans="1:6" ht="12.75">
      <c r="A25" s="15"/>
      <c r="B25" t="s">
        <v>49</v>
      </c>
      <c r="C25">
        <v>1</v>
      </c>
      <c r="D25">
        <v>1</v>
      </c>
      <c r="E25" t="s">
        <v>229</v>
      </c>
      <c r="F25" t="s">
        <v>4</v>
      </c>
    </row>
    <row r="26" spans="1:6" ht="12.75">
      <c r="A26" s="15"/>
      <c r="B26" t="s">
        <v>50</v>
      </c>
      <c r="C26">
        <v>2</v>
      </c>
      <c r="D26">
        <v>1</v>
      </c>
      <c r="E26" t="s">
        <v>229</v>
      </c>
      <c r="F26" t="s">
        <v>224</v>
      </c>
    </row>
    <row r="27" spans="1:6" ht="12.75">
      <c r="A27" s="15"/>
      <c r="B27" t="s">
        <v>51</v>
      </c>
      <c r="C27" t="s">
        <v>20</v>
      </c>
      <c r="D27">
        <v>1</v>
      </c>
      <c r="E27" t="s">
        <v>20</v>
      </c>
      <c r="F27" t="s">
        <v>20</v>
      </c>
    </row>
    <row r="28" spans="1:6" ht="12.75">
      <c r="A28" s="15"/>
      <c r="B28" t="s">
        <v>52</v>
      </c>
      <c r="C28" t="s">
        <v>20</v>
      </c>
      <c r="D28">
        <v>1</v>
      </c>
      <c r="E28" t="s">
        <v>20</v>
      </c>
      <c r="F28" t="s">
        <v>20</v>
      </c>
    </row>
    <row r="29" spans="1:13" ht="25.5">
      <c r="A29" s="15"/>
      <c r="B29" t="s">
        <v>56</v>
      </c>
      <c r="C29" t="s">
        <v>20</v>
      </c>
      <c r="D29" t="s">
        <v>58</v>
      </c>
      <c r="E29" t="s">
        <v>20</v>
      </c>
      <c r="F29" t="s">
        <v>20</v>
      </c>
      <c r="M29" s="1" t="s">
        <v>57</v>
      </c>
    </row>
    <row r="30" spans="1:13" ht="12.75">
      <c r="A30" s="15" t="s">
        <v>29</v>
      </c>
      <c r="B30" t="s">
        <v>53</v>
      </c>
      <c r="C30">
        <v>1</v>
      </c>
      <c r="D30">
        <v>1</v>
      </c>
      <c r="E30" t="s">
        <v>229</v>
      </c>
      <c r="M30" s="16" t="s">
        <v>30</v>
      </c>
    </row>
    <row r="31" spans="1:13" ht="12.75">
      <c r="A31" s="15"/>
      <c r="B31" t="s">
        <v>54</v>
      </c>
      <c r="C31">
        <v>2</v>
      </c>
      <c r="D31">
        <v>1</v>
      </c>
      <c r="E31" t="s">
        <v>229</v>
      </c>
      <c r="M31" s="16"/>
    </row>
    <row r="32" spans="1:13" ht="12.75">
      <c r="A32" s="15"/>
      <c r="B32" t="s">
        <v>55</v>
      </c>
      <c r="C32" t="s">
        <v>20</v>
      </c>
      <c r="D32">
        <v>1</v>
      </c>
      <c r="E32" t="s">
        <v>20</v>
      </c>
      <c r="M32" s="16"/>
    </row>
    <row r="33" spans="1:13" ht="12.75">
      <c r="A33" s="15"/>
      <c r="B33" t="s">
        <v>31</v>
      </c>
      <c r="C33" t="s">
        <v>20</v>
      </c>
      <c r="D33">
        <v>1</v>
      </c>
      <c r="E33" t="s">
        <v>20</v>
      </c>
      <c r="M33" s="16"/>
    </row>
    <row r="34" spans="1:13" ht="38.25">
      <c r="A34" t="s">
        <v>62</v>
      </c>
      <c r="B34" t="s">
        <v>63</v>
      </c>
      <c r="C34">
        <v>2</v>
      </c>
      <c r="D34">
        <v>1</v>
      </c>
      <c r="E34" t="s">
        <v>3</v>
      </c>
      <c r="M34" s="1" t="s">
        <v>64</v>
      </c>
    </row>
    <row r="35" spans="1:13" ht="25.5">
      <c r="A35" t="s">
        <v>65</v>
      </c>
      <c r="B35" t="s">
        <v>22</v>
      </c>
      <c r="C35" t="s">
        <v>20</v>
      </c>
      <c r="D35">
        <v>1</v>
      </c>
      <c r="E35" t="s">
        <v>20</v>
      </c>
      <c r="M35" s="1" t="s">
        <v>23</v>
      </c>
    </row>
    <row r="36" spans="1:6" ht="12.75">
      <c r="A36" s="15" t="s">
        <v>40</v>
      </c>
      <c r="B36" t="s">
        <v>67</v>
      </c>
      <c r="C36">
        <v>1</v>
      </c>
      <c r="D36">
        <v>1</v>
      </c>
      <c r="E36" t="s">
        <v>229</v>
      </c>
      <c r="F36" t="s">
        <v>4</v>
      </c>
    </row>
    <row r="37" spans="1:6" ht="12.75">
      <c r="A37" s="15"/>
      <c r="B37" t="s">
        <v>68</v>
      </c>
      <c r="C37">
        <v>1</v>
      </c>
      <c r="D37">
        <v>1</v>
      </c>
      <c r="E37" t="s">
        <v>229</v>
      </c>
      <c r="F37" t="s">
        <v>4</v>
      </c>
    </row>
    <row r="38" spans="1:6" ht="12.75">
      <c r="A38" s="15" t="s">
        <v>131</v>
      </c>
      <c r="B38" t="s">
        <v>22</v>
      </c>
      <c r="C38">
        <v>1</v>
      </c>
      <c r="D38">
        <v>1</v>
      </c>
      <c r="E38" t="s">
        <v>229</v>
      </c>
      <c r="F38" t="s">
        <v>4</v>
      </c>
    </row>
    <row r="39" spans="1:6" ht="12.75">
      <c r="A39" s="15"/>
      <c r="B39" t="s">
        <v>54</v>
      </c>
      <c r="C39">
        <v>2</v>
      </c>
      <c r="D39">
        <v>1</v>
      </c>
      <c r="E39" t="s">
        <v>229</v>
      </c>
      <c r="F39" t="s">
        <v>224</v>
      </c>
    </row>
    <row r="40" spans="1:5" ht="12.75">
      <c r="A40" s="15"/>
      <c r="B40" t="s">
        <v>55</v>
      </c>
      <c r="C40" t="s">
        <v>20</v>
      </c>
      <c r="D40">
        <v>1</v>
      </c>
      <c r="E40" t="s">
        <v>20</v>
      </c>
    </row>
    <row r="41" spans="1:5" ht="12.75">
      <c r="A41" s="15"/>
      <c r="B41" t="s">
        <v>66</v>
      </c>
      <c r="C41" t="s">
        <v>20</v>
      </c>
      <c r="D41">
        <v>1</v>
      </c>
      <c r="E41" t="s">
        <v>20</v>
      </c>
    </row>
    <row r="42" spans="1:6" ht="12.75">
      <c r="A42" t="s">
        <v>69</v>
      </c>
      <c r="B42" t="s">
        <v>70</v>
      </c>
      <c r="C42">
        <v>1</v>
      </c>
      <c r="D42">
        <v>1</v>
      </c>
      <c r="E42" t="s">
        <v>229</v>
      </c>
      <c r="F42" t="s">
        <v>4</v>
      </c>
    </row>
    <row r="43" spans="1:13" ht="12.75">
      <c r="A43" t="s">
        <v>71</v>
      </c>
      <c r="M43" s="1" t="s">
        <v>74</v>
      </c>
    </row>
    <row r="44" spans="1:13" ht="12.75">
      <c r="A44" t="s">
        <v>72</v>
      </c>
      <c r="M44" s="1" t="s">
        <v>74</v>
      </c>
    </row>
    <row r="45" spans="1:6" ht="12.75">
      <c r="A45" t="s">
        <v>75</v>
      </c>
      <c r="B45" t="s">
        <v>76</v>
      </c>
      <c r="C45">
        <v>3</v>
      </c>
      <c r="D45" t="s">
        <v>20</v>
      </c>
      <c r="E45" t="s">
        <v>229</v>
      </c>
      <c r="F45" t="s">
        <v>77</v>
      </c>
    </row>
  </sheetData>
  <mergeCells count="6">
    <mergeCell ref="M30:M33"/>
    <mergeCell ref="A38:A41"/>
    <mergeCell ref="A36:A37"/>
    <mergeCell ref="A4:A12"/>
    <mergeCell ref="A16:A29"/>
    <mergeCell ref="A30:A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erikj</cp:lastModifiedBy>
  <cp:lastPrinted>2006-05-09T00:17:43Z</cp:lastPrinted>
  <dcterms:created xsi:type="dcterms:W3CDTF">2006-04-28T13:06:47Z</dcterms:created>
  <dcterms:modified xsi:type="dcterms:W3CDTF">2008-01-05T00:07:10Z</dcterms:modified>
  <cp:category/>
  <cp:version/>
  <cp:contentType/>
  <cp:contentStatus/>
</cp:coreProperties>
</file>